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K:\Shashank\FY 2026-27\170th\Website\"/>
    </mc:Choice>
  </mc:AlternateContent>
  <xr:revisionPtr revIDLastSave="0" documentId="13_ncr:1_{FCD2E614-547D-4DCD-BC26-46EC6DEE8F6F}" xr6:coauthVersionLast="47" xr6:coauthVersionMax="47" xr10:uidLastSave="{00000000-0000-0000-0000-000000000000}"/>
  <bookViews>
    <workbookView xWindow="-120" yWindow="-120" windowWidth="29040" windowHeight="15720" tabRatio="868" activeTab="14" xr2:uid="{00000000-000D-0000-FFFF-FFFF00000000}"/>
  </bookViews>
  <sheets>
    <sheet name="Annex 13A" sheetId="1" r:id="rId1"/>
    <sheet name="Annex 13B" sheetId="2" r:id="rId2"/>
    <sheet name="Annex 13C" sheetId="3" r:id="rId3"/>
    <sheet name="Annex 13D" sheetId="4" r:id="rId4"/>
    <sheet name="Annex 14" sheetId="5" r:id="rId5"/>
    <sheet name="Annex 14A" sheetId="6" r:id="rId6"/>
    <sheet name="Annex 15" sheetId="7" r:id="rId7"/>
    <sheet name="Annex 15A" sheetId="8" r:id="rId8"/>
    <sheet name="Annex 16" sheetId="9" r:id="rId9"/>
    <sheet name="Annex 17" sheetId="10" r:id="rId10"/>
    <sheet name="Annex 17A" sheetId="11" r:id="rId11"/>
    <sheet name="Annex 18" sheetId="12" r:id="rId12"/>
    <sheet name="Annex 18A" sheetId="13" r:id="rId13"/>
    <sheet name="Annex 19" sheetId="14" r:id="rId14"/>
    <sheet name="Annex 19A" sheetId="15" r:id="rId15"/>
    <sheet name="Annex 20" sheetId="16" r:id="rId16"/>
    <sheet name="Annex 20A" sheetId="17" r:id="rId17"/>
  </sheets>
  <definedNames>
    <definedName name="_xlnm._FilterDatabase" localSheetId="12" hidden="1">'Annex 18A'!$A$2:$Q$2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7" i="17" l="1"/>
  <c r="G47" i="17"/>
  <c r="F47" i="17"/>
  <c r="E47" i="17"/>
  <c r="D47" i="17"/>
  <c r="C47" i="17"/>
  <c r="R45" i="16"/>
  <c r="Q45" i="16"/>
  <c r="P45" i="16"/>
  <c r="O45" i="16"/>
  <c r="N45" i="16"/>
  <c r="M45" i="16"/>
  <c r="L45" i="16"/>
  <c r="K45" i="16"/>
  <c r="J45" i="16"/>
  <c r="H45" i="16"/>
  <c r="G45" i="16"/>
  <c r="F45" i="16"/>
  <c r="E45" i="16"/>
  <c r="D45" i="16"/>
  <c r="C45" i="16"/>
  <c r="I45" i="15" l="1"/>
  <c r="G45" i="15"/>
  <c r="I44" i="15"/>
  <c r="G44" i="15"/>
  <c r="I43" i="15"/>
  <c r="G43" i="15"/>
  <c r="I42" i="15"/>
  <c r="G42" i="15"/>
  <c r="I41" i="15"/>
  <c r="G41" i="15"/>
  <c r="I40" i="15"/>
  <c r="G40" i="15"/>
  <c r="I39" i="15"/>
  <c r="G39" i="15"/>
  <c r="I38" i="15"/>
  <c r="G38" i="15"/>
  <c r="I37" i="15"/>
  <c r="G37" i="15"/>
  <c r="I36" i="15"/>
  <c r="G36" i="15"/>
  <c r="I35" i="15"/>
  <c r="G35" i="15"/>
  <c r="I34" i="15"/>
  <c r="G34" i="15"/>
  <c r="I33" i="15"/>
  <c r="G33" i="15"/>
  <c r="I32" i="15"/>
  <c r="G32" i="15"/>
  <c r="I31" i="15"/>
  <c r="G31" i="15"/>
  <c r="I30" i="15"/>
  <c r="G30" i="15"/>
  <c r="I29" i="15"/>
  <c r="G29" i="15"/>
  <c r="I28" i="15"/>
  <c r="G28" i="15"/>
  <c r="I27" i="15"/>
  <c r="G27" i="15"/>
  <c r="I26" i="15"/>
  <c r="G26" i="15"/>
  <c r="I25" i="15"/>
  <c r="G25" i="15"/>
  <c r="I24" i="15"/>
  <c r="G24" i="15"/>
  <c r="I23" i="15"/>
  <c r="G23" i="15"/>
  <c r="I22" i="15"/>
  <c r="G22" i="15"/>
  <c r="I21" i="15"/>
  <c r="G21" i="15"/>
  <c r="I20" i="15"/>
  <c r="G20" i="15"/>
  <c r="I19" i="15"/>
  <c r="G19" i="15"/>
  <c r="I18" i="15"/>
  <c r="G18" i="15"/>
  <c r="I17" i="15"/>
  <c r="G17" i="15"/>
  <c r="I16" i="15"/>
  <c r="G16" i="15"/>
  <c r="I15" i="15"/>
  <c r="G15" i="15"/>
  <c r="I14" i="15"/>
  <c r="G14" i="15"/>
  <c r="I13" i="15"/>
  <c r="G13" i="15"/>
  <c r="I12" i="15"/>
  <c r="G12" i="15"/>
  <c r="I11" i="15"/>
  <c r="G11" i="15"/>
  <c r="I10" i="15"/>
  <c r="G10" i="15"/>
  <c r="I9" i="15"/>
  <c r="G9" i="15"/>
  <c r="I8" i="15"/>
  <c r="G8" i="15"/>
  <c r="I7" i="15"/>
  <c r="G7" i="15"/>
  <c r="I6" i="15"/>
  <c r="G6" i="15"/>
  <c r="I5" i="15"/>
  <c r="G5" i="15"/>
  <c r="I4" i="15"/>
  <c r="G4" i="15"/>
  <c r="L37" i="14"/>
  <c r="K37" i="14"/>
  <c r="J37" i="14"/>
  <c r="I37" i="14"/>
  <c r="H37" i="14"/>
  <c r="F37" i="14"/>
  <c r="G37" i="14" s="1"/>
  <c r="E37" i="14"/>
  <c r="D37" i="14"/>
  <c r="C37" i="14"/>
  <c r="G35" i="14"/>
  <c r="G33" i="14"/>
  <c r="G32" i="14"/>
  <c r="G31" i="14"/>
  <c r="G30" i="14"/>
  <c r="G28" i="14"/>
  <c r="G27" i="14"/>
  <c r="G26" i="14"/>
  <c r="G25" i="14"/>
  <c r="G24" i="14"/>
  <c r="G23" i="14"/>
  <c r="G21" i="14"/>
  <c r="G20" i="14"/>
  <c r="G19" i="14"/>
  <c r="G18" i="14"/>
  <c r="G17" i="14"/>
  <c r="G16" i="14"/>
  <c r="G15" i="14"/>
  <c r="G14" i="14"/>
  <c r="G13" i="14"/>
  <c r="G12" i="14"/>
  <c r="G11" i="14"/>
  <c r="G10" i="14"/>
  <c r="G9" i="14"/>
  <c r="G8" i="14"/>
  <c r="G7" i="14"/>
  <c r="G6" i="14"/>
  <c r="G5" i="14"/>
  <c r="G4" i="14"/>
  <c r="G45" i="11" l="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22" i="10"/>
  <c r="G21" i="10"/>
  <c r="G20" i="10"/>
  <c r="G19" i="10"/>
  <c r="G18" i="10"/>
  <c r="G17" i="10"/>
  <c r="G16" i="10"/>
  <c r="G15" i="10"/>
  <c r="G14" i="10"/>
  <c r="G13" i="10"/>
  <c r="G12" i="10"/>
  <c r="G11" i="10"/>
  <c r="G10" i="10"/>
  <c r="G9" i="10"/>
  <c r="G8" i="10"/>
  <c r="G7" i="10"/>
  <c r="G6" i="10"/>
  <c r="G5" i="10"/>
  <c r="G4" i="10"/>
  <c r="M39" i="9" l="1"/>
  <c r="L39" i="9"/>
  <c r="K39" i="9"/>
  <c r="J39" i="9"/>
  <c r="I39" i="9"/>
  <c r="G39" i="9"/>
  <c r="H39" i="9" s="1"/>
  <c r="F39" i="9"/>
  <c r="E39" i="9"/>
  <c r="D39" i="9"/>
  <c r="C39" i="9"/>
  <c r="H38" i="9"/>
  <c r="H37" i="9"/>
  <c r="H36" i="9"/>
  <c r="H35" i="9"/>
  <c r="H34" i="9"/>
  <c r="H33" i="9"/>
  <c r="H32" i="9"/>
  <c r="H31" i="9"/>
  <c r="H30" i="9"/>
  <c r="H29" i="9"/>
  <c r="H28" i="9"/>
  <c r="H27" i="9"/>
  <c r="H26" i="9"/>
  <c r="H25" i="9"/>
  <c r="H24" i="9"/>
  <c r="H23" i="9"/>
  <c r="H22" i="9"/>
  <c r="H21" i="9"/>
  <c r="H20" i="9"/>
  <c r="H19" i="9"/>
  <c r="H18" i="9"/>
  <c r="H17" i="9"/>
  <c r="H16" i="9"/>
  <c r="H15" i="9"/>
  <c r="H14" i="9"/>
  <c r="H13" i="9"/>
  <c r="H12" i="9"/>
  <c r="H11" i="9"/>
  <c r="H10" i="9"/>
  <c r="H9" i="9"/>
  <c r="H8" i="9"/>
  <c r="H7" i="9"/>
  <c r="H5" i="9"/>
  <c r="H4" i="9"/>
  <c r="F48" i="8" l="1"/>
  <c r="E48" i="8"/>
  <c r="D48" i="8"/>
  <c r="C48" i="8"/>
  <c r="F71" i="7"/>
  <c r="E71" i="7"/>
  <c r="D71" i="7"/>
  <c r="C71" i="7"/>
  <c r="F66" i="7"/>
  <c r="E66" i="7"/>
  <c r="D66" i="7"/>
  <c r="C66" i="7"/>
  <c r="F55" i="7"/>
  <c r="E55" i="7"/>
  <c r="D55" i="7"/>
  <c r="C55" i="7"/>
  <c r="F51" i="7"/>
  <c r="E51" i="7"/>
  <c r="D51" i="7"/>
  <c r="C51" i="7"/>
  <c r="E48" i="7"/>
  <c r="E72" i="7" s="1"/>
  <c r="F47" i="7"/>
  <c r="E47" i="7"/>
  <c r="D47" i="7"/>
  <c r="C47" i="7"/>
  <c r="F20" i="7"/>
  <c r="F48" i="7" s="1"/>
  <c r="F72" i="7" s="1"/>
  <c r="E20" i="7"/>
  <c r="D20" i="7"/>
  <c r="D48" i="7" s="1"/>
  <c r="D72" i="7" s="1"/>
  <c r="C20" i="7"/>
  <c r="C48" i="7" s="1"/>
  <c r="C72" i="7" s="1"/>
  <c r="H44" i="6" l="1"/>
  <c r="F44" i="6"/>
  <c r="G44" i="6" s="1"/>
  <c r="E44" i="6"/>
  <c r="D44" i="6"/>
  <c r="G43" i="6"/>
  <c r="G42" i="6"/>
  <c r="G41" i="6"/>
  <c r="G40" i="6"/>
  <c r="G39" i="6"/>
  <c r="G38" i="6"/>
  <c r="G37" i="6"/>
  <c r="G36" i="6"/>
  <c r="G35" i="6"/>
  <c r="G34" i="6"/>
  <c r="G33" i="6"/>
  <c r="G32" i="6"/>
  <c r="G31" i="6"/>
  <c r="G30" i="6"/>
  <c r="G29" i="6"/>
  <c r="G28" i="6"/>
  <c r="G27" i="6"/>
  <c r="G26" i="6"/>
  <c r="G25" i="6"/>
  <c r="G24" i="6"/>
  <c r="G23" i="6"/>
  <c r="G22" i="6"/>
  <c r="G21" i="6"/>
  <c r="G20" i="6"/>
  <c r="G19" i="6"/>
  <c r="G18" i="6"/>
  <c r="G17" i="6"/>
  <c r="G16" i="6"/>
  <c r="G15" i="6"/>
  <c r="G14" i="6"/>
  <c r="G13" i="6"/>
  <c r="G12" i="6"/>
  <c r="G11" i="6"/>
  <c r="G10" i="6"/>
  <c r="G9" i="6"/>
  <c r="G8" i="6"/>
  <c r="G7" i="6"/>
  <c r="G6" i="6"/>
  <c r="G5" i="6"/>
  <c r="G4" i="6"/>
  <c r="G3" i="6"/>
  <c r="I51" i="5"/>
  <c r="G51" i="5"/>
  <c r="G52" i="5" s="1"/>
  <c r="D51" i="5"/>
  <c r="H50" i="5"/>
  <c r="F50" i="5"/>
  <c r="H49" i="5"/>
  <c r="F49" i="5"/>
  <c r="F48" i="5"/>
  <c r="H48" i="5" s="1"/>
  <c r="H47" i="5"/>
  <c r="F47" i="5"/>
  <c r="H46" i="5"/>
  <c r="F46" i="5"/>
  <c r="H45" i="5"/>
  <c r="F45" i="5"/>
  <c r="F44" i="5"/>
  <c r="F51" i="5" s="1"/>
  <c r="H43" i="5"/>
  <c r="E43" i="5"/>
  <c r="D43" i="5"/>
  <c r="F42" i="5"/>
  <c r="H42" i="5" s="1"/>
  <c r="I41" i="5"/>
  <c r="G41" i="5"/>
  <c r="H41" i="5" s="1"/>
  <c r="F41" i="5"/>
  <c r="D41" i="5"/>
  <c r="H40" i="5"/>
  <c r="F40" i="5"/>
  <c r="I39" i="5"/>
  <c r="I52" i="5" s="1"/>
  <c r="G39" i="5"/>
  <c r="H39" i="5" s="1"/>
  <c r="F39" i="5"/>
  <c r="D39" i="5"/>
  <c r="D52" i="5" s="1"/>
  <c r="F38" i="5"/>
  <c r="H38" i="5" s="1"/>
  <c r="F37" i="5"/>
  <c r="H37" i="5" s="1"/>
  <c r="F36" i="5"/>
  <c r="H36" i="5" s="1"/>
  <c r="H35" i="5"/>
  <c r="F35" i="5"/>
  <c r="F34" i="5"/>
  <c r="H34" i="5" s="1"/>
  <c r="F33" i="5"/>
  <c r="H33" i="5" s="1"/>
  <c r="F32" i="5"/>
  <c r="H32" i="5" s="1"/>
  <c r="H31" i="5"/>
  <c r="F31" i="5"/>
  <c r="F30" i="5"/>
  <c r="H30" i="5" s="1"/>
  <c r="F29" i="5"/>
  <c r="H29" i="5" s="1"/>
  <c r="F28" i="5"/>
  <c r="H28" i="5" s="1"/>
  <c r="H27" i="5"/>
  <c r="F27" i="5"/>
  <c r="F26" i="5"/>
  <c r="H26" i="5" s="1"/>
  <c r="F25" i="5"/>
  <c r="H25" i="5" s="1"/>
  <c r="F24" i="5"/>
  <c r="H24" i="5" s="1"/>
  <c r="H23" i="5"/>
  <c r="F23" i="5"/>
  <c r="F22" i="5"/>
  <c r="H22" i="5" s="1"/>
  <c r="F21" i="5"/>
  <c r="H21" i="5" s="1"/>
  <c r="F20" i="5"/>
  <c r="H20" i="5" s="1"/>
  <c r="H19" i="5"/>
  <c r="F19" i="5"/>
  <c r="F18" i="5"/>
  <c r="H18" i="5" s="1"/>
  <c r="F17" i="5"/>
  <c r="H17" i="5" s="1"/>
  <c r="F16" i="5"/>
  <c r="H16" i="5" s="1"/>
  <c r="I15" i="5"/>
  <c r="G15" i="5"/>
  <c r="D15" i="5"/>
  <c r="H14" i="5"/>
  <c r="F14" i="5"/>
  <c r="F13" i="5"/>
  <c r="H13" i="5" s="1"/>
  <c r="H12" i="5"/>
  <c r="F12" i="5"/>
  <c r="H11" i="5"/>
  <c r="F11" i="5"/>
  <c r="H10" i="5"/>
  <c r="F10" i="5"/>
  <c r="F9" i="5"/>
  <c r="H9" i="5" s="1"/>
  <c r="H8" i="5"/>
  <c r="F8" i="5"/>
  <c r="H7" i="5"/>
  <c r="F7" i="5"/>
  <c r="H6" i="5"/>
  <c r="F6" i="5"/>
  <c r="F5" i="5"/>
  <c r="F15" i="5" s="1"/>
  <c r="H15" i="5" s="1"/>
  <c r="H4" i="5"/>
  <c r="F4" i="5"/>
  <c r="H3" i="5"/>
  <c r="F3" i="5"/>
  <c r="F52" i="5" l="1"/>
  <c r="H52" i="5" s="1"/>
  <c r="H51" i="5"/>
  <c r="H44" i="5"/>
  <c r="H5" i="5"/>
  <c r="D46" i="4" l="1"/>
  <c r="C46" i="4"/>
  <c r="E45" i="4"/>
  <c r="E44" i="4"/>
  <c r="E43" i="4"/>
  <c r="E42" i="4"/>
  <c r="E41" i="4"/>
  <c r="E40" i="4"/>
  <c r="E39" i="4"/>
  <c r="E38" i="4"/>
  <c r="E37" i="4"/>
  <c r="E36" i="4"/>
  <c r="E35" i="4"/>
  <c r="E34" i="4"/>
  <c r="E33" i="4"/>
  <c r="E32" i="4"/>
  <c r="E31" i="4"/>
  <c r="E30" i="4"/>
  <c r="E29" i="4"/>
  <c r="E28" i="4"/>
  <c r="E27" i="4"/>
  <c r="E26" i="4"/>
  <c r="E25" i="4"/>
  <c r="E24" i="4"/>
  <c r="E23" i="4"/>
  <c r="E22" i="4"/>
  <c r="E21" i="4"/>
  <c r="E20" i="4"/>
  <c r="E19" i="4"/>
  <c r="E18" i="4"/>
  <c r="E17" i="4"/>
  <c r="E16" i="4"/>
  <c r="E15" i="4"/>
  <c r="E14" i="4"/>
  <c r="E13" i="4"/>
  <c r="E12" i="4"/>
  <c r="E11" i="4"/>
  <c r="E10" i="4"/>
  <c r="E9" i="4"/>
  <c r="E8" i="4"/>
  <c r="E7" i="4"/>
  <c r="E6" i="4"/>
  <c r="E5" i="4"/>
  <c r="E46" i="4" s="1"/>
  <c r="D38" i="3"/>
  <c r="C38" i="3"/>
  <c r="E37" i="3"/>
  <c r="E38" i="3" s="1"/>
  <c r="D35" i="3"/>
  <c r="C35" i="3"/>
  <c r="E34" i="3"/>
  <c r="E33" i="3"/>
  <c r="E32" i="3"/>
  <c r="E31" i="3"/>
  <c r="E30" i="3"/>
  <c r="E29" i="3"/>
  <c r="E28" i="3"/>
  <c r="E27" i="3"/>
  <c r="E26" i="3"/>
  <c r="E25" i="3"/>
  <c r="E24" i="3"/>
  <c r="E23" i="3"/>
  <c r="E22" i="3"/>
  <c r="E21" i="3"/>
  <c r="E35" i="3" s="1"/>
  <c r="E20" i="3"/>
  <c r="D18" i="3"/>
  <c r="D39" i="3" s="1"/>
  <c r="C18" i="3"/>
  <c r="C39" i="3" s="1"/>
  <c r="E17" i="3"/>
  <c r="E16" i="3"/>
  <c r="E15" i="3"/>
  <c r="E14" i="3"/>
  <c r="E13" i="3"/>
  <c r="E12" i="3"/>
  <c r="E11" i="3"/>
  <c r="E10" i="3"/>
  <c r="E9" i="3"/>
  <c r="E8" i="3"/>
  <c r="E7" i="3"/>
  <c r="E6" i="3"/>
  <c r="E18" i="3" s="1"/>
  <c r="E39" i="3" l="1"/>
  <c r="K44" i="2" l="1"/>
  <c r="L44" i="2" s="1"/>
  <c r="I44" i="2"/>
  <c r="J44" i="2" s="1"/>
  <c r="G44" i="2"/>
  <c r="H44" i="2" s="1"/>
  <c r="F44" i="2"/>
  <c r="E44" i="2"/>
  <c r="D44" i="2"/>
  <c r="C44" i="2"/>
  <c r="L43" i="2"/>
  <c r="J43" i="2"/>
  <c r="H43" i="2"/>
  <c r="L42" i="2"/>
  <c r="J42" i="2"/>
  <c r="H42" i="2"/>
  <c r="L41" i="2"/>
  <c r="J41" i="2"/>
  <c r="H41" i="2"/>
  <c r="L40" i="2"/>
  <c r="J40" i="2"/>
  <c r="H40" i="2"/>
  <c r="L39" i="2"/>
  <c r="J39" i="2"/>
  <c r="H39" i="2"/>
  <c r="L38" i="2"/>
  <c r="J38" i="2"/>
  <c r="H38" i="2"/>
  <c r="L37" i="2"/>
  <c r="J37" i="2"/>
  <c r="H37" i="2"/>
  <c r="L36" i="2"/>
  <c r="J36" i="2"/>
  <c r="H36" i="2"/>
  <c r="L35" i="2"/>
  <c r="J35" i="2"/>
  <c r="H35" i="2"/>
  <c r="L34" i="2"/>
  <c r="J34" i="2"/>
  <c r="H34" i="2"/>
  <c r="L33" i="2"/>
  <c r="J33" i="2"/>
  <c r="H33" i="2"/>
  <c r="L32" i="2"/>
  <c r="J32" i="2"/>
  <c r="H32" i="2"/>
  <c r="L31" i="2"/>
  <c r="J31" i="2"/>
  <c r="H31" i="2"/>
  <c r="L30" i="2"/>
  <c r="J30" i="2"/>
  <c r="H30" i="2"/>
  <c r="L29" i="2"/>
  <c r="J29" i="2"/>
  <c r="H29" i="2"/>
  <c r="L28" i="2"/>
  <c r="J28" i="2"/>
  <c r="H28" i="2"/>
  <c r="L27" i="2"/>
  <c r="J27" i="2"/>
  <c r="H27" i="2"/>
  <c r="L26" i="2"/>
  <c r="J26" i="2"/>
  <c r="H26" i="2"/>
  <c r="L25" i="2"/>
  <c r="J25" i="2"/>
  <c r="H25" i="2"/>
  <c r="L24" i="2"/>
  <c r="J24" i="2"/>
  <c r="H24" i="2"/>
  <c r="L23" i="2"/>
  <c r="J23" i="2"/>
  <c r="H23" i="2"/>
  <c r="L22" i="2"/>
  <c r="J22" i="2"/>
  <c r="H22" i="2"/>
  <c r="L21" i="2"/>
  <c r="J21" i="2"/>
  <c r="H21" i="2"/>
  <c r="L20" i="2"/>
  <c r="J20" i="2"/>
  <c r="H20" i="2"/>
  <c r="L19" i="2"/>
  <c r="J19" i="2"/>
  <c r="H19" i="2"/>
  <c r="L18" i="2"/>
  <c r="J18" i="2"/>
  <c r="H18" i="2"/>
  <c r="L17" i="2"/>
  <c r="J17" i="2"/>
  <c r="H17" i="2"/>
  <c r="L16" i="2"/>
  <c r="J16" i="2"/>
  <c r="H16" i="2"/>
  <c r="L15" i="2"/>
  <c r="J15" i="2"/>
  <c r="H15" i="2"/>
  <c r="L14" i="2"/>
  <c r="J14" i="2"/>
  <c r="H14" i="2"/>
  <c r="L13" i="2"/>
  <c r="J13" i="2"/>
  <c r="H13" i="2"/>
  <c r="L12" i="2"/>
  <c r="J12" i="2"/>
  <c r="H12" i="2"/>
  <c r="L11" i="2"/>
  <c r="J11" i="2"/>
  <c r="H11" i="2"/>
  <c r="L10" i="2"/>
  <c r="J10" i="2"/>
  <c r="H10" i="2"/>
  <c r="L9" i="2"/>
  <c r="J9" i="2"/>
  <c r="H9" i="2"/>
  <c r="L8" i="2"/>
  <c r="J8" i="2"/>
  <c r="H8" i="2"/>
  <c r="L7" i="2"/>
  <c r="J7" i="2"/>
  <c r="H7" i="2"/>
  <c r="L6" i="2"/>
  <c r="J6" i="2"/>
  <c r="H6" i="2"/>
  <c r="L5" i="2"/>
  <c r="J5" i="2"/>
  <c r="H5" i="2"/>
  <c r="L4" i="2"/>
  <c r="J4" i="2"/>
  <c r="H4" i="2"/>
  <c r="L3" i="2"/>
  <c r="J3" i="2"/>
  <c r="H3" i="2"/>
  <c r="H32" i="1"/>
  <c r="I32" i="1" s="1"/>
  <c r="F32" i="1"/>
  <c r="E32" i="1"/>
  <c r="M30" i="1"/>
  <c r="K30" i="1"/>
  <c r="I30" i="1"/>
  <c r="M29" i="1"/>
  <c r="L29" i="1"/>
  <c r="J29" i="1"/>
  <c r="J32" i="1" s="1"/>
  <c r="K32" i="1" s="1"/>
  <c r="H29" i="1"/>
  <c r="G29" i="1"/>
  <c r="G32" i="1" s="1"/>
  <c r="F29" i="1"/>
  <c r="I29" i="1" s="1"/>
  <c r="E29" i="1"/>
  <c r="D29" i="1"/>
  <c r="M28" i="1"/>
  <c r="K28" i="1"/>
  <c r="I28" i="1"/>
  <c r="M27" i="1"/>
  <c r="K27" i="1"/>
  <c r="I27" i="1"/>
  <c r="M26" i="1"/>
  <c r="K26" i="1"/>
  <c r="I26" i="1"/>
  <c r="M25" i="1"/>
  <c r="K25" i="1"/>
  <c r="I25" i="1"/>
  <c r="M24" i="1"/>
  <c r="K24" i="1"/>
  <c r="I24" i="1"/>
  <c r="M23" i="1"/>
  <c r="K23" i="1"/>
  <c r="I23" i="1"/>
  <c r="M22" i="1"/>
  <c r="K22" i="1"/>
  <c r="I22" i="1"/>
  <c r="M21" i="1"/>
  <c r="K21" i="1"/>
  <c r="I21" i="1"/>
  <c r="M20" i="1"/>
  <c r="K20" i="1"/>
  <c r="I20" i="1"/>
  <c r="M19" i="1"/>
  <c r="K19" i="1"/>
  <c r="I19" i="1"/>
  <c r="M18" i="1"/>
  <c r="K18" i="1"/>
  <c r="I18" i="1"/>
  <c r="M17" i="1"/>
  <c r="K17" i="1"/>
  <c r="I17" i="1"/>
  <c r="M16" i="1"/>
  <c r="K16" i="1"/>
  <c r="I16" i="1"/>
  <c r="L15" i="1"/>
  <c r="L32" i="1" s="1"/>
  <c r="M32" i="1" s="1"/>
  <c r="K15" i="1"/>
  <c r="J15" i="1"/>
  <c r="H15" i="1"/>
  <c r="I15" i="1" s="1"/>
  <c r="G15" i="1"/>
  <c r="F15" i="1"/>
  <c r="E15" i="1"/>
  <c r="D15" i="1"/>
  <c r="D32" i="1" s="1"/>
  <c r="M14" i="1"/>
  <c r="K14" i="1"/>
  <c r="I14" i="1"/>
  <c r="M13" i="1"/>
  <c r="K13" i="1"/>
  <c r="I13" i="1"/>
  <c r="M12" i="1"/>
  <c r="K12" i="1"/>
  <c r="I12" i="1"/>
  <c r="M11" i="1"/>
  <c r="K11" i="1"/>
  <c r="I11" i="1"/>
  <c r="M10" i="1"/>
  <c r="K10" i="1"/>
  <c r="I10" i="1"/>
  <c r="M9" i="1"/>
  <c r="K9" i="1"/>
  <c r="I9" i="1"/>
  <c r="M8" i="1"/>
  <c r="K8" i="1"/>
  <c r="I8" i="1"/>
  <c r="M7" i="1"/>
  <c r="K7" i="1"/>
  <c r="I7" i="1"/>
  <c r="M6" i="1"/>
  <c r="K6" i="1"/>
  <c r="I6" i="1"/>
  <c r="M5" i="1"/>
  <c r="K5" i="1"/>
  <c r="I5" i="1"/>
  <c r="M4" i="1"/>
  <c r="K4" i="1"/>
  <c r="I4" i="1"/>
  <c r="M3" i="1"/>
  <c r="K3" i="1"/>
  <c r="I3" i="1"/>
  <c r="M15" i="1" l="1"/>
  <c r="K29" i="1"/>
  <c r="E45" i="13" l="1"/>
  <c r="C45" i="13"/>
  <c r="L45" i="13" s="1"/>
  <c r="L44" i="13"/>
  <c r="L43" i="13"/>
  <c r="L42" i="13"/>
  <c r="L41" i="13"/>
  <c r="L40" i="13"/>
  <c r="L39" i="13"/>
  <c r="L38" i="13"/>
  <c r="L37" i="13"/>
  <c r="L36" i="13"/>
  <c r="L35" i="13"/>
  <c r="L34" i="13"/>
  <c r="L33" i="13"/>
  <c r="L32" i="13"/>
  <c r="L31" i="13"/>
  <c r="L30" i="13"/>
  <c r="L29" i="13"/>
  <c r="L28" i="13"/>
  <c r="L27" i="13"/>
  <c r="L26" i="13"/>
  <c r="L25" i="13"/>
  <c r="L24" i="13"/>
  <c r="L23" i="13"/>
  <c r="L22" i="13"/>
  <c r="L21" i="13"/>
  <c r="L20" i="13"/>
  <c r="L19" i="13"/>
  <c r="L18" i="13"/>
  <c r="L17" i="13"/>
  <c r="L16" i="13"/>
  <c r="L15" i="13"/>
  <c r="L14" i="13"/>
  <c r="L13" i="13"/>
  <c r="L12" i="13"/>
  <c r="L11" i="13"/>
  <c r="L10" i="13"/>
  <c r="L9" i="13"/>
  <c r="L8" i="13"/>
  <c r="L7" i="13"/>
  <c r="L6" i="13"/>
  <c r="L5" i="13"/>
  <c r="L4" i="13"/>
  <c r="D33" i="12"/>
  <c r="M33" i="12" s="1"/>
  <c r="M32" i="12"/>
  <c r="M31" i="12"/>
  <c r="M30" i="12"/>
  <c r="M29" i="12"/>
  <c r="M28" i="12"/>
  <c r="M26" i="12"/>
  <c r="M25" i="12"/>
  <c r="M24" i="12"/>
  <c r="M23" i="12"/>
  <c r="M22" i="12"/>
  <c r="M21" i="12"/>
  <c r="M20" i="12"/>
  <c r="M19" i="12"/>
  <c r="M18" i="12"/>
  <c r="M17" i="12"/>
  <c r="M16" i="12"/>
  <c r="M15" i="12"/>
  <c r="M14" i="12"/>
  <c r="M13" i="12"/>
  <c r="M12" i="12"/>
  <c r="M11" i="12"/>
  <c r="M10" i="12"/>
  <c r="M9" i="12"/>
  <c r="M8" i="12"/>
  <c r="M7" i="12"/>
  <c r="M6" i="12"/>
  <c r="M5" i="12"/>
  <c r="M4" i="12"/>
</calcChain>
</file>

<file path=xl/sharedStrings.xml><?xml version="1.0" encoding="utf-8"?>
<sst xmlns="http://schemas.openxmlformats.org/spreadsheetml/2006/main" count="1058" uniqueCount="473">
  <si>
    <t>Sr.No.</t>
  </si>
  <si>
    <t>Name of Bank</t>
  </si>
  <si>
    <t>Type of Bank</t>
  </si>
  <si>
    <t>Rural A/C</t>
  </si>
  <si>
    <t>Urban A/C</t>
  </si>
  <si>
    <t>Total A/C</t>
  </si>
  <si>
    <t>Total Deposit</t>
  </si>
  <si>
    <t>Zero Balance Account</t>
  </si>
  <si>
    <t>% Zero Balance Account</t>
  </si>
  <si>
    <t>RupayCard Issued</t>
  </si>
  <si>
    <t>% RupayCard Issued</t>
  </si>
  <si>
    <t>Aadhaar Seeded</t>
  </si>
  <si>
    <t>% Aadhaar Seeded</t>
  </si>
  <si>
    <t>Bank of Baroda</t>
  </si>
  <si>
    <t>PSB</t>
  </si>
  <si>
    <t>Bank of India</t>
  </si>
  <si>
    <t>Bank of Maharashtra</t>
  </si>
  <si>
    <t>Canara Bank</t>
  </si>
  <si>
    <t>Central Bank of India</t>
  </si>
  <si>
    <t>Indian Bank</t>
  </si>
  <si>
    <t>Indian Overseas Bank</t>
  </si>
  <si>
    <t>Punjab &amp; Sind Bank</t>
  </si>
  <si>
    <t>Punjab National Bank</t>
  </si>
  <si>
    <t>State Bank of India</t>
  </si>
  <si>
    <t>UCO Bank</t>
  </si>
  <si>
    <t>Union Bank of India</t>
  </si>
  <si>
    <t>PSB Total</t>
  </si>
  <si>
    <t>Axis Bank Ltd</t>
  </si>
  <si>
    <t>PVT</t>
  </si>
  <si>
    <t>City Union Bank Ltd</t>
  </si>
  <si>
    <t>Federal Bank Ltd</t>
  </si>
  <si>
    <t>HDFC Bank Ltd</t>
  </si>
  <si>
    <t>ICICI Bank Ltd</t>
  </si>
  <si>
    <t>IDBI Bank Ltd.</t>
  </si>
  <si>
    <t>IndusInd Bank Ltd</t>
  </si>
  <si>
    <t>Jammu &amp; Kashmir Bank Ltd</t>
  </si>
  <si>
    <t>Karur Vysya Bank</t>
  </si>
  <si>
    <t>Kotak Mahindra Bank Ltd</t>
  </si>
  <si>
    <t>RBL Bank Ltd</t>
  </si>
  <si>
    <t>South Indian Bank Ltd</t>
  </si>
  <si>
    <t>Yes Bank Ltd</t>
  </si>
  <si>
    <t>PVT Total</t>
  </si>
  <si>
    <t>Rajasthan Gramin Bank</t>
  </si>
  <si>
    <t>RRB</t>
  </si>
  <si>
    <t>RRB Total</t>
  </si>
  <si>
    <t>Grand Total</t>
  </si>
  <si>
    <t>Ajmer</t>
  </si>
  <si>
    <t>Alwar</t>
  </si>
  <si>
    <t>Banswara</t>
  </si>
  <si>
    <t>Baran</t>
  </si>
  <si>
    <t>Barmer</t>
  </si>
  <si>
    <t>Bharatpur</t>
  </si>
  <si>
    <t>Bhilwara</t>
  </si>
  <si>
    <t>Bikaner</t>
  </si>
  <si>
    <t>Bundi</t>
  </si>
  <si>
    <t>Chittorgarh</t>
  </si>
  <si>
    <t>Churu</t>
  </si>
  <si>
    <t>Dausa</t>
  </si>
  <si>
    <t>Dholpur</t>
  </si>
  <si>
    <t>Dungarpur</t>
  </si>
  <si>
    <t>Ganganagar</t>
  </si>
  <si>
    <t>Hanumangarh</t>
  </si>
  <si>
    <t>Jaipur</t>
  </si>
  <si>
    <t>Jaisalmer</t>
  </si>
  <si>
    <t>Jalore</t>
  </si>
  <si>
    <t>Jhalawar</t>
  </si>
  <si>
    <t>Jhunjhunu</t>
  </si>
  <si>
    <t>Jodhpur</t>
  </si>
  <si>
    <t>Karauli</t>
  </si>
  <si>
    <t>Kota</t>
  </si>
  <si>
    <t>Nagaur</t>
  </si>
  <si>
    <t>Pali</t>
  </si>
  <si>
    <t>Pratapgarh</t>
  </si>
  <si>
    <t>Rajsamand</t>
  </si>
  <si>
    <t>Sawai Madhopur</t>
  </si>
  <si>
    <t>Sikar</t>
  </si>
  <si>
    <t>Sirohi</t>
  </si>
  <si>
    <t>Tonk</t>
  </si>
  <si>
    <t>Udaipur</t>
  </si>
  <si>
    <t>SrNo.</t>
  </si>
  <si>
    <t>Bank</t>
  </si>
  <si>
    <t>Cummulative no of Person Enrolled under the Social Security Schemes</t>
  </si>
  <si>
    <t>PMSBY</t>
  </si>
  <si>
    <t>PMJJBY</t>
  </si>
  <si>
    <t>Total</t>
  </si>
  <si>
    <t>Nationalized Banks</t>
  </si>
  <si>
    <t>Sub Total</t>
  </si>
  <si>
    <t>Private Sector Banks</t>
  </si>
  <si>
    <t>IDFC Bank Ltd.</t>
  </si>
  <si>
    <t>Tamilnadu Mercantile Bank Ltd</t>
  </si>
  <si>
    <t>Regional Rural  Banks</t>
  </si>
  <si>
    <t>District</t>
  </si>
  <si>
    <t>Sr. No.</t>
  </si>
  <si>
    <t>Name of the Banks</t>
  </si>
  <si>
    <t xml:space="preserve">Type of Bank </t>
  </si>
  <si>
    <t xml:space="preserve">No. of Branches </t>
  </si>
  <si>
    <t xml:space="preserve">Per Branch Target </t>
  </si>
  <si>
    <t>Total Target</t>
  </si>
  <si>
    <t xml:space="preserve">Cumulative APY accounts opened since inception </t>
  </si>
  <si>
    <t>BANK OF BARODA</t>
  </si>
  <si>
    <t>BANK OF INDIA</t>
  </si>
  <si>
    <t>BANK OF MAHARASHTRA</t>
  </si>
  <si>
    <t>CANARA BANK</t>
  </si>
  <si>
    <t>CENTRAL BANK OF INDIA</t>
  </si>
  <si>
    <t>INDIAN BANK</t>
  </si>
  <si>
    <t xml:space="preserve">INDIAN OVERSEAS BANK </t>
  </si>
  <si>
    <t>PUNJAB AND SIND BANK</t>
  </si>
  <si>
    <t>PUNJAB NATIONAL BANK</t>
  </si>
  <si>
    <t>STATE BANK OF INDIA</t>
  </si>
  <si>
    <t>UCO BANK</t>
  </si>
  <si>
    <t>UNION BANK OF INDIA</t>
  </si>
  <si>
    <t>AXIS BANK LTD</t>
  </si>
  <si>
    <t>PVT MAJOR</t>
  </si>
  <si>
    <t>HDFC BANK LTD</t>
  </si>
  <si>
    <t>ICICI BANK LIMITED</t>
  </si>
  <si>
    <t>IDBI BANK LTD</t>
  </si>
  <si>
    <t>BANDHAN BANK LIMITED</t>
  </si>
  <si>
    <t>CITY UNION BANK LTD</t>
  </si>
  <si>
    <t>CSB Bank Limited</t>
  </si>
  <si>
    <t>DCB BANK LIMITED</t>
  </si>
  <si>
    <t>DHANLAXMI BANK LIMITED</t>
  </si>
  <si>
    <t>IDFC FIRST BANK LIMITED</t>
  </si>
  <si>
    <t>INDUSIND BANK LIMITED</t>
  </si>
  <si>
    <t>KARNATAKA BANK LIMITED</t>
  </si>
  <si>
    <t>KOTAK MAHINDRA BANK</t>
  </si>
  <si>
    <t>RBL BANK LIMITED</t>
  </si>
  <si>
    <t>STANDARD CHARTERED BANK</t>
  </si>
  <si>
    <t>TAMILNAD MERCANTILE BANK LTD</t>
  </si>
  <si>
    <t>THE FEDERAL BANK LTD</t>
  </si>
  <si>
    <t>THE JAMMU AND KASHMIR BANK LTD</t>
  </si>
  <si>
    <t>THE KARUR VYSYA BANK LTD</t>
  </si>
  <si>
    <t>THE LAKSHMI VILAS BANK LTD</t>
  </si>
  <si>
    <t>THE NAINITAL BANK LTD</t>
  </si>
  <si>
    <t>THE SOUTH INDIAN BANK LTD</t>
  </si>
  <si>
    <t>YES BANK LIMITED</t>
  </si>
  <si>
    <t>RAJASTHAN GRAMIN BANK</t>
  </si>
  <si>
    <t>DCCB/SCB</t>
  </si>
  <si>
    <t>SCB</t>
  </si>
  <si>
    <t>AU SMALL FINANCE BANK LIMITED</t>
  </si>
  <si>
    <t>SFB</t>
  </si>
  <si>
    <t>CAPITAL SMALL FINANCE BANK LIMITED</t>
  </si>
  <si>
    <t>EQUITAS SMALL FINANCE BANK LIMITED</t>
  </si>
  <si>
    <t>ESAF SMALL FINANCE BANK LIMITED</t>
  </si>
  <si>
    <t>UJJIVAN SMALL FINANCE BANK LIMITED</t>
  </si>
  <si>
    <t>UTKARSH SMALL FINANCE BANK LIMITED</t>
  </si>
  <si>
    <t>SFB TOTAL</t>
  </si>
  <si>
    <t>S.No</t>
  </si>
  <si>
    <t>Districts</t>
  </si>
  <si>
    <t>Lead Bank</t>
  </si>
  <si>
    <t>No. of Branches</t>
  </si>
  <si>
    <t>Target achievement (%)</t>
  </si>
  <si>
    <t>Cumulative APY accounts opened since inception</t>
  </si>
  <si>
    <t>AJMER</t>
  </si>
  <si>
    <t>BOB</t>
  </si>
  <si>
    <t>ALWAR</t>
  </si>
  <si>
    <t>PNB</t>
  </si>
  <si>
    <t>BALOTRA</t>
  </si>
  <si>
    <t>SBI</t>
  </si>
  <si>
    <t>BANSWARA</t>
  </si>
  <si>
    <t>BARAN</t>
  </si>
  <si>
    <t>CBI</t>
  </si>
  <si>
    <t>BARMER</t>
  </si>
  <si>
    <t>BEAWAR</t>
  </si>
  <si>
    <t>BHARATPUR</t>
  </si>
  <si>
    <t>BHILWARA</t>
  </si>
  <si>
    <t>BIKANER</t>
  </si>
  <si>
    <t>BUNDI</t>
  </si>
  <si>
    <t>CHITTORGARH</t>
  </si>
  <si>
    <t>CHURU</t>
  </si>
  <si>
    <t>DAUSA</t>
  </si>
  <si>
    <t>UCO</t>
  </si>
  <si>
    <t>DEEG</t>
  </si>
  <si>
    <t>DHOLPUR</t>
  </si>
  <si>
    <t>DIDWANA-KUCHAMAN</t>
  </si>
  <si>
    <t>DUNGARPUR</t>
  </si>
  <si>
    <t>GANGANAGAR</t>
  </si>
  <si>
    <t>HANUMANGARH</t>
  </si>
  <si>
    <t>JAIPUR</t>
  </si>
  <si>
    <t>JAISALMER</t>
  </si>
  <si>
    <t>JALORE</t>
  </si>
  <si>
    <t>JHALAWAR</t>
  </si>
  <si>
    <t>JHUNJHUNU</t>
  </si>
  <si>
    <t>JODHPUR</t>
  </si>
  <si>
    <t>ICICI</t>
  </si>
  <si>
    <t>KARAULI</t>
  </si>
  <si>
    <t>KHAIRTHAL-TIJARA</t>
  </si>
  <si>
    <t>KOTA</t>
  </si>
  <si>
    <t>KOTPULTI-BEHROR</t>
  </si>
  <si>
    <t>NAGAUR</t>
  </si>
  <si>
    <t>PALI</t>
  </si>
  <si>
    <t>PHALODI</t>
  </si>
  <si>
    <t>PRATAPGARH</t>
  </si>
  <si>
    <t>RAJSAMAND</t>
  </si>
  <si>
    <t>SALUMBAR</t>
  </si>
  <si>
    <t>SAWAI MADHOPUR</t>
  </si>
  <si>
    <t>SIKAR</t>
  </si>
  <si>
    <t>SIROHI</t>
  </si>
  <si>
    <t>TONK</t>
  </si>
  <si>
    <t>UDAIPUR</t>
  </si>
  <si>
    <t>RAJASTHAN TOTAL</t>
  </si>
  <si>
    <t>Sr No</t>
  </si>
  <si>
    <t>Disbursement during the quarter</t>
  </si>
  <si>
    <t>Outstanding as at end of quarter</t>
  </si>
  <si>
    <t>No of Accounts</t>
  </si>
  <si>
    <t>Amount</t>
  </si>
  <si>
    <t>NATIONALIZED BANKS</t>
  </si>
  <si>
    <t>INDIAN OVERSEAS BANK</t>
  </si>
  <si>
    <t>PRIVATE SECTOR BANKS</t>
  </si>
  <si>
    <t>AXIS BANK</t>
  </si>
  <si>
    <t>BANDHAN BANK</t>
  </si>
  <si>
    <t>CSB BANK LIMITED</t>
  </si>
  <si>
    <t>CITY UNION BANK</t>
  </si>
  <si>
    <t>DCB BANK</t>
  </si>
  <si>
    <t>DHANLAXMI BANK</t>
  </si>
  <si>
    <t>FEDERAL BANK</t>
  </si>
  <si>
    <t>HDFC BANK</t>
  </si>
  <si>
    <t>ICICI BANK</t>
  </si>
  <si>
    <t>IDBI BANK</t>
  </si>
  <si>
    <t>IDFC FIRST BANK</t>
  </si>
  <si>
    <t>INDUSIND BANK</t>
  </si>
  <si>
    <t>J &amp; K BANK</t>
  </si>
  <si>
    <t>KARNATAKA BANK</t>
  </si>
  <si>
    <t>KARUR VYSYA BANK</t>
  </si>
  <si>
    <t>DBS BANK INDIA (E-LVB)</t>
  </si>
  <si>
    <t>RBL BANK</t>
  </si>
  <si>
    <t>SOUTH INDIAN BANK</t>
  </si>
  <si>
    <t>TAMILNAD MERCANTILE BANK</t>
  </si>
  <si>
    <t>YES BANK</t>
  </si>
  <si>
    <t>MUFG BANK</t>
  </si>
  <si>
    <t>STANDARD CHARTERED BANK LTD</t>
  </si>
  <si>
    <t>HSBC BANK</t>
  </si>
  <si>
    <t>Sub Total of Private Sector Banks</t>
  </si>
  <si>
    <t>Total COM. Banks.</t>
  </si>
  <si>
    <t>REGIONAL RURAL BANKS</t>
  </si>
  <si>
    <t>Sub Total of RRBs</t>
  </si>
  <si>
    <t xml:space="preserve">COOPERATIVE SECTOR BANKS </t>
  </si>
  <si>
    <t>RAJASTHAN STATE COOPERATIVE BANK</t>
  </si>
  <si>
    <t>RAJASTHAN STATE LAND DEVELOPMENT BANK</t>
  </si>
  <si>
    <t xml:space="preserve">Sub Total of Co-op Sector Bank </t>
  </si>
  <si>
    <t xml:space="preserve">SMALL FINANCE BANK </t>
  </si>
  <si>
    <t>AU SMALL FIN.BANK</t>
  </si>
  <si>
    <t>EQUITAS SMALL FIN. BANK</t>
  </si>
  <si>
    <t>UJJIVAN SMALL FIN. BANK</t>
  </si>
  <si>
    <t>JANA SMALL FIN. BANK</t>
  </si>
  <si>
    <t>CAPITAL SMALL FIN. BANK</t>
  </si>
  <si>
    <t>UTKARSH SMALL FIN. BANK</t>
  </si>
  <si>
    <t>UNITY SMALL FINANCE BANK</t>
  </si>
  <si>
    <t>ESAF SMALL FIN. BANK</t>
  </si>
  <si>
    <t>SURYODAY SMALL FIN. BANK</t>
  </si>
  <si>
    <t xml:space="preserve">Sub Total of Small Finance Bank  </t>
  </si>
  <si>
    <t>PAYMENT BANKS</t>
  </si>
  <si>
    <t>FINO PAYMENTS BANK</t>
  </si>
  <si>
    <t>AIRTEL PAYMENTS BANK</t>
  </si>
  <si>
    <t>INDIA POST PAYMENTS BANK</t>
  </si>
  <si>
    <t>Sub Total of Payment Banks</t>
  </si>
  <si>
    <t xml:space="preserve"> STATE LEVEL BANKERS' COMMITTEE RAJASTHAN</t>
  </si>
  <si>
    <t>No of accounts in actual,  Amount in Rs Lakh</t>
  </si>
  <si>
    <t>Name of District</t>
  </si>
  <si>
    <t>Balotra</t>
  </si>
  <si>
    <t>Beawar</t>
  </si>
  <si>
    <t>Deeg</t>
  </si>
  <si>
    <t>Didwana Kuchaman</t>
  </si>
  <si>
    <t>Khairthal-Tijara</t>
  </si>
  <si>
    <t>Kotputli-Behror</t>
  </si>
  <si>
    <t>Phalodi</t>
  </si>
  <si>
    <t>Salumbar</t>
  </si>
  <si>
    <t>S. No.</t>
  </si>
  <si>
    <t>Bank Name</t>
  </si>
  <si>
    <t>NA</t>
  </si>
  <si>
    <t>Axis Bank</t>
  </si>
  <si>
    <t>Indusind Bank</t>
  </si>
  <si>
    <t>RBL Bank Limited</t>
  </si>
  <si>
    <t>Sanctioned</t>
  </si>
  <si>
    <t>Disbursed</t>
  </si>
  <si>
    <t>ICICI BANK LTD</t>
  </si>
  <si>
    <t>Targets</t>
  </si>
  <si>
    <t>SRI GANGANAGAR</t>
  </si>
  <si>
    <t>KOTPUTLI-BEHROR</t>
  </si>
  <si>
    <t>Name</t>
  </si>
  <si>
    <t>Forwarded to Bank</t>
  </si>
  <si>
    <t>Sanctioned by Bank</t>
  </si>
  <si>
    <t>Margin Money Claimed</t>
  </si>
  <si>
    <t>MM Disbursed</t>
  </si>
  <si>
    <t>Pending at bank</t>
  </si>
  <si>
    <t>Pending for MM Disbursement</t>
  </si>
  <si>
    <t>No of Prj.</t>
  </si>
  <si>
    <t>MM Involve (In Lakh)</t>
  </si>
  <si>
    <t>Pending at Bank</t>
  </si>
  <si>
    <t>Applications Forwarded</t>
  </si>
  <si>
    <t>Total Applications Pending</t>
  </si>
  <si>
    <t>&gt;14 days</t>
  </si>
  <si>
    <t>&gt;30 days</t>
  </si>
  <si>
    <t>&gt;90 days</t>
  </si>
  <si>
    <t>Others</t>
  </si>
  <si>
    <t>District Name</t>
  </si>
  <si>
    <t>Pending for</t>
  </si>
  <si>
    <t xml:space="preserve">BALOTRA </t>
  </si>
  <si>
    <t>SALUMBER</t>
  </si>
  <si>
    <t>PUNJAB &amp; SINDH BANK</t>
  </si>
  <si>
    <t>Didwana-Kuchaman</t>
  </si>
  <si>
    <t>No of accounts in actual,  Amount in Rs Lakhs</t>
  </si>
  <si>
    <t>JAMMU AND KASHMIR BANK LIMITED</t>
  </si>
  <si>
    <t>KOTAK MAHINDRA BANK LIMITED</t>
  </si>
  <si>
    <t>Sno</t>
  </si>
  <si>
    <t>BOI</t>
  </si>
  <si>
    <t>HDFC</t>
  </si>
  <si>
    <t>IOB</t>
  </si>
  <si>
    <t>UBI</t>
  </si>
  <si>
    <t>PMEGP Progress as on 31.03.2026 Bankwise</t>
  </si>
  <si>
    <t>SNo.</t>
  </si>
  <si>
    <t>Target (FY 2025-26) MM  (In Lakh)</t>
  </si>
  <si>
    <t>Achieve ment in %age      (Disbursed Vs Target)</t>
  </si>
  <si>
    <t>TDR Details</t>
  </si>
  <si>
    <t>Referred back for Rectification</t>
  </si>
  <si>
    <t>Returned</t>
  </si>
  <si>
    <t>KOTAK MAHINDRA BANK LTD</t>
  </si>
  <si>
    <t>SMALL FINANCE BANK</t>
  </si>
  <si>
    <t>KARNATAKA BANK LTD</t>
  </si>
  <si>
    <t>RBL BANK LTD</t>
  </si>
  <si>
    <t>CITY UNION BANK LIMITED</t>
  </si>
  <si>
    <t>BANDHAN BANK LTD</t>
  </si>
  <si>
    <t>YES BANK LTD</t>
  </si>
  <si>
    <t>PMEGP Progress as on 31.03.2026 Districtwise</t>
  </si>
  <si>
    <t>SR. No.</t>
  </si>
  <si>
    <t>No of Applications Forwarded to Bank</t>
  </si>
  <si>
    <t>Disbursement Made by Bank</t>
  </si>
  <si>
    <t>Achieved  in %age      (Disbursed Vs Target)</t>
  </si>
  <si>
    <t>No of Applications Returned by Bank</t>
  </si>
  <si>
    <t>MM Involve  (In Lakh)</t>
  </si>
  <si>
    <t>RAJ SAMAND</t>
  </si>
  <si>
    <t>JHUNJHUNUN</t>
  </si>
  <si>
    <t>JALOR</t>
  </si>
  <si>
    <t>CHITTAURGARH</t>
  </si>
  <si>
    <t>KAROLI</t>
  </si>
  <si>
    <t>KOTPUTLI- BEHROR</t>
  </si>
  <si>
    <t>SLUMBER</t>
  </si>
  <si>
    <t>Balotara</t>
  </si>
  <si>
    <t>Bank Wise Progress under PMJDY in the State as on 30.06.2026</t>
  </si>
  <si>
    <t>% Rupay Card Issued</t>
  </si>
  <si>
    <t>District Wise Progress under PMJDY in the State as on 30.06.2026</t>
  </si>
  <si>
    <t>Bank wise progress under Jansuraksha Schemes as on 30.06.2026</t>
  </si>
  <si>
    <t>Annexure- 14</t>
  </si>
  <si>
    <t>Bankwise Progress under APY Enrolments as on 30.06.2026</t>
  </si>
  <si>
    <t>Ach. 30.06.2026</t>
  </si>
  <si>
    <t>% Ach.</t>
  </si>
  <si>
    <t>PSB TOTAL</t>
  </si>
  <si>
    <t>PVT TOTAL</t>
  </si>
  <si>
    <t>RRB TOTAL</t>
  </si>
  <si>
    <t>RSCB TOTAL</t>
  </si>
  <si>
    <t>Unity Small Finance Bank Limited</t>
  </si>
  <si>
    <t xml:space="preserve"> APY District-Wise Enrollments as on 30.06.2026</t>
  </si>
  <si>
    <t>Annual Target  FY 2026-27</t>
  </si>
  <si>
    <t>APY accounts opened in current FY 2026-27</t>
  </si>
  <si>
    <t>(CONVENOR- BANK OF BARODA)   FY :  2026-27</t>
  </si>
  <si>
    <t>Pledge Financing against NWRs to farmers Quarter ended 30.06.2026</t>
  </si>
  <si>
    <t>(CONVENOR- BANK OF BARODA)   FY :   2026 - 27</t>
  </si>
  <si>
    <t>PMFME  Bank wise Progress as on 15.07.2026</t>
  </si>
  <si>
    <t>No. of Bank Branches</t>
  </si>
  <si>
    <t>Application sent to bank</t>
  </si>
  <si>
    <t>Disbursement Target</t>
  </si>
  <si>
    <t>Disbursement</t>
  </si>
  <si>
    <t>Achievement Disbursement %</t>
  </si>
  <si>
    <t>Rejected by Bank</t>
  </si>
  <si>
    <t>Deficit for Disbursement</t>
  </si>
  <si>
    <t>Applications Pending at Bank</t>
  </si>
  <si>
    <t>Pending more than 90 Days</t>
  </si>
  <si>
    <t>Disbursement Pending more than 90 Days</t>
  </si>
  <si>
    <t>State Bank Of India</t>
  </si>
  <si>
    <t>Uco Bank</t>
  </si>
  <si>
    <t>Bank Of Baroda</t>
  </si>
  <si>
    <t>Hdfc Bank</t>
  </si>
  <si>
    <t>Union Bank Of India</t>
  </si>
  <si>
    <t>Bank Of India</t>
  </si>
  <si>
    <t>Central Bank Of India</t>
  </si>
  <si>
    <t>The Rajasthan State Cooperative Bank Limited</t>
  </si>
  <si>
    <t>Icici Bank Limited</t>
  </si>
  <si>
    <t>Idbi Bank</t>
  </si>
  <si>
    <t>Au Small Finance Bank Limited</t>
  </si>
  <si>
    <t>*Others Bank</t>
  </si>
  <si>
    <t>Kotak Mahindra Bank Limited</t>
  </si>
  <si>
    <t>Punjab And Sind Bank</t>
  </si>
  <si>
    <t>Bank Of Maharashtra</t>
  </si>
  <si>
    <t>Idfc First Bank Ltd</t>
  </si>
  <si>
    <t>Yes Bank</t>
  </si>
  <si>
    <t>Bandhan Bank Limited</t>
  </si>
  <si>
    <t>Ujjivan Small Finance Bank</t>
  </si>
  <si>
    <t>City Union</t>
  </si>
  <si>
    <t>Dcb Bank</t>
  </si>
  <si>
    <t>RSLDB</t>
  </si>
  <si>
    <t>Federal Bank</t>
  </si>
  <si>
    <t>Jana Small Finance Bank</t>
  </si>
  <si>
    <t>Utkarsh Small Finance Bank</t>
  </si>
  <si>
    <t>Unity Small Finance Bank</t>
  </si>
  <si>
    <t>NRLM SHG PERFORMANCE As on Data as on 30.06.2026</t>
  </si>
  <si>
    <t>RSCB</t>
  </si>
  <si>
    <t>BRUPY Progress Data as on 10.08.2026</t>
  </si>
  <si>
    <t>BANK NAME</t>
  </si>
  <si>
    <t>Achie In %age (Disb Vs Target)</t>
  </si>
  <si>
    <t>DISBURSEMENT PENDING</t>
  </si>
  <si>
    <t>PENDING</t>
  </si>
  <si>
    <t>REJECTED BY BANK</t>
  </si>
  <si>
    <t xml:space="preserve"> TOTAL</t>
  </si>
  <si>
    <t>FY 2025-26</t>
  </si>
  <si>
    <t>LAST FY</t>
  </si>
  <si>
    <t>RAJASTHAN FINANCIAL CORPORATION</t>
  </si>
  <si>
    <t>SMALL INDUSTRIES DEVELOPMENT BANK OF INDIA</t>
  </si>
  <si>
    <t>UTKARSH SMALL FINANCE BANK</t>
  </si>
  <si>
    <t>jaipur</t>
  </si>
  <si>
    <t>Sri Ganganagar</t>
  </si>
  <si>
    <t>jktLFkku vuqlwfpr tkfr tutkfr foRr ,oa fodkl lgdkjh fuxe fy-] t;iqj</t>
  </si>
  <si>
    <r>
      <t>ftyksa ls izkIr fofHkUu cSadksa esa ,l-lh-cSafdax ;kstukUrxZr o"kZ 2026&amp;27 eas ekg tqykbZ 2026 rd yfEcr ¼</t>
    </r>
    <r>
      <rPr>
        <b/>
        <sz val="12"/>
        <color theme="1"/>
        <rFont val="Calibri"/>
        <family val="2"/>
        <scheme val="minor"/>
      </rPr>
      <t>Pending</t>
    </r>
    <r>
      <rPr>
        <b/>
        <sz val="16"/>
        <color theme="1"/>
        <rFont val="DevLys 010"/>
      </rPr>
      <t>½ vkosnu i=ksa dh la[;k</t>
    </r>
  </si>
  <si>
    <t>DISTRICT</t>
  </si>
  <si>
    <t>OBC</t>
  </si>
  <si>
    <t>CANARA</t>
  </si>
  <si>
    <t>BRKGB</t>
  </si>
  <si>
    <t>RMKGB</t>
  </si>
  <si>
    <t>OTHERS</t>
  </si>
  <si>
    <t>TOTAL</t>
  </si>
  <si>
    <t xml:space="preserve"> Beawar</t>
  </si>
  <si>
    <t>deeg</t>
  </si>
  <si>
    <t xml:space="preserve"> Didwana-Kuchaman</t>
  </si>
  <si>
    <t>S.Madhopur</t>
  </si>
  <si>
    <t>vuqlwfpr tkfr ¼,l-lh-½ dh cSafdax ;kstukUrxZr ftysokj vkosnu i=ksa dh ladfyr lwpuk o"kZ 2026&amp;27 esa ekg vizsy ls 26 tqykbZ 2026 rd</t>
  </si>
  <si>
    <t>Ø-la-</t>
  </si>
  <si>
    <t xml:space="preserve">ftys dk uke </t>
  </si>
  <si>
    <t>y{; ¼la[;k½</t>
  </si>
  <si>
    <t xml:space="preserve"> vkyksP; o"kZ esas Hksts vkosnuksa dh la[;k </t>
  </si>
  <si>
    <t xml:space="preserve"> Lohd`r vkosnuksa dh la[;k </t>
  </si>
  <si>
    <t xml:space="preserve"> _.k forj.k vkosnuksa dh la[;k ¼miyfC/k½  </t>
  </si>
  <si>
    <t xml:space="preserve">fujLr@yksVk;s vkosnuksa dh la[;k </t>
  </si>
  <si>
    <t xml:space="preserve">isafMx vkosnuksasa dh la[;k </t>
  </si>
  <si>
    <t>8(4-6-7)</t>
  </si>
  <si>
    <t>vtesj</t>
  </si>
  <si>
    <t>C;koj</t>
  </si>
  <si>
    <t>vyoj</t>
  </si>
  <si>
    <t>[kSjFky&amp;frtkjk</t>
  </si>
  <si>
    <t>ckalokMk</t>
  </si>
  <si>
    <t>ckjka</t>
  </si>
  <si>
    <t>ckM+esj</t>
  </si>
  <si>
    <t>ckyksrjk</t>
  </si>
  <si>
    <t>Hkjriqj</t>
  </si>
  <si>
    <t>Mhx</t>
  </si>
  <si>
    <t>HkhyokM+k</t>
  </si>
  <si>
    <t>chdkusj</t>
  </si>
  <si>
    <t>cwUnh</t>
  </si>
  <si>
    <t>fpRrkSM+x&lt;</t>
  </si>
  <si>
    <t>pw:</t>
  </si>
  <si>
    <t>nkSlk</t>
  </si>
  <si>
    <t>/kkSyiqj</t>
  </si>
  <si>
    <t>Mwaxjiqj</t>
  </si>
  <si>
    <t>xaxkuxj</t>
  </si>
  <si>
    <t>guqekux&lt;+</t>
  </si>
  <si>
    <t>t;iqj</t>
  </si>
  <si>
    <t>dksViqryh&amp;cgjksM+</t>
  </si>
  <si>
    <t>tSlyesj</t>
  </si>
  <si>
    <t>tkykSj</t>
  </si>
  <si>
    <t>&gt;kykokM+</t>
  </si>
  <si>
    <t>&gt;qU&gt;quw</t>
  </si>
  <si>
    <t>tks/kiqj</t>
  </si>
  <si>
    <t xml:space="preserve">QykSnh </t>
  </si>
  <si>
    <t>djkSyh</t>
  </si>
  <si>
    <t>dksVk</t>
  </si>
  <si>
    <t>ukxkSj</t>
  </si>
  <si>
    <t>MhMokuk&amp;dqpkeu</t>
  </si>
  <si>
    <t>ikyh</t>
  </si>
  <si>
    <t>izrkix&lt;</t>
  </si>
  <si>
    <t>jktleUn</t>
  </si>
  <si>
    <t>lokbZ ek/kksiqj</t>
  </si>
  <si>
    <t>lhdj</t>
  </si>
  <si>
    <t>fljksgh</t>
  </si>
  <si>
    <t>Vksad</t>
  </si>
  <si>
    <t>mn;iqj</t>
  </si>
  <si>
    <t>lywEcj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</si>
</sst>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6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sz val="13"/>
      <name val="Arial"/>
      <family val="2"/>
    </font>
    <font>
      <b/>
      <sz val="20"/>
      <color theme="1"/>
      <name val="Arial"/>
      <family val="2"/>
    </font>
    <font>
      <b/>
      <sz val="13"/>
      <color theme="1"/>
      <name val="Arial"/>
      <family val="2"/>
    </font>
    <font>
      <sz val="13"/>
      <color theme="1"/>
      <name val="Arial"/>
      <family val="2"/>
    </font>
    <font>
      <sz val="10"/>
      <name val="Arial"/>
      <family val="2"/>
    </font>
    <font>
      <b/>
      <sz val="12"/>
      <name val="Calibri"/>
      <family val="2"/>
      <scheme val="minor"/>
    </font>
    <font>
      <b/>
      <sz val="10"/>
      <name val="Arial"/>
      <family val="2"/>
    </font>
    <font>
      <b/>
      <sz val="12"/>
      <color theme="1"/>
      <name val="Calibri"/>
      <family val="2"/>
      <scheme val="minor"/>
    </font>
    <font>
      <b/>
      <sz val="11"/>
      <name val="Arial"/>
      <family val="2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sz val="11"/>
      <color rgb="FF000000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rgb="FF000000"/>
      <name val="Arial"/>
      <family val="2"/>
    </font>
    <font>
      <b/>
      <sz val="11"/>
      <color rgb="FF00000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20"/>
      <color theme="1"/>
      <name val="Arial Rounded MT Bold"/>
      <family val="2"/>
    </font>
    <font>
      <b/>
      <sz val="11"/>
      <color theme="1"/>
      <name val="Arial Rounded MT Bold"/>
      <family val="2"/>
    </font>
    <font>
      <sz val="11"/>
      <color theme="1"/>
      <name val="Arial Rounded MT Bold"/>
      <family val="2"/>
    </font>
    <font>
      <b/>
      <sz val="9"/>
      <color rgb="FF000000"/>
      <name val="Arial Rounded MT Bold"/>
      <family val="2"/>
    </font>
    <font>
      <b/>
      <sz val="12"/>
      <color theme="1"/>
      <name val="Arial"/>
      <family val="2"/>
    </font>
    <font>
      <sz val="1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1"/>
      <color theme="9" tint="-0.249977111117893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6"/>
      <color theme="1"/>
      <name val="Cambria"/>
      <family val="1"/>
    </font>
    <font>
      <sz val="16"/>
      <color theme="1"/>
      <name val="Cambria"/>
      <family val="1"/>
    </font>
    <font>
      <sz val="16"/>
      <color theme="1"/>
      <name val="Aptos"/>
      <family val="2"/>
    </font>
    <font>
      <sz val="16"/>
      <color rgb="FF000000"/>
      <name val="Cambria"/>
      <family val="1"/>
    </font>
    <font>
      <b/>
      <sz val="16"/>
      <color theme="1"/>
      <name val="Aptos"/>
      <family val="2"/>
    </font>
    <font>
      <b/>
      <sz val="22"/>
      <color theme="1"/>
      <name val="Cambria"/>
      <family val="1"/>
    </font>
    <font>
      <b/>
      <sz val="14"/>
      <name val="Calibri"/>
      <family val="2"/>
    </font>
    <font>
      <b/>
      <sz val="12"/>
      <color rgb="FF000000"/>
      <name val="Calibri"/>
      <family val="2"/>
    </font>
    <font>
      <b/>
      <sz val="12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u/>
      <sz val="11"/>
      <color theme="10"/>
      <name val="Calibri"/>
      <family val="2"/>
      <scheme val="minor"/>
    </font>
    <font>
      <b/>
      <sz val="18"/>
      <color theme="1"/>
      <name val="DevLys 010"/>
    </font>
    <font>
      <b/>
      <sz val="16"/>
      <color theme="1"/>
      <name val="DevLys 010"/>
    </font>
    <font>
      <b/>
      <sz val="11"/>
      <name val="Calibri"/>
      <family val="2"/>
      <scheme val="minor"/>
    </font>
    <font>
      <b/>
      <sz val="16"/>
      <name val="DevLys 010"/>
    </font>
    <font>
      <b/>
      <sz val="14"/>
      <name val="DevLys 010"/>
    </font>
    <font>
      <b/>
      <i/>
      <sz val="8"/>
      <name val="Calibri"/>
      <family val="2"/>
      <scheme val="minor"/>
    </font>
    <font>
      <sz val="11"/>
      <name val="Calibri"/>
      <family val="2"/>
      <scheme val="minor"/>
    </font>
    <font>
      <sz val="16"/>
      <name val="DevLys 010"/>
    </font>
  </fonts>
  <fills count="4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D3D3D3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rgb="FFFBE4D5"/>
      </patternFill>
    </fill>
    <fill>
      <patternFill patternType="solid">
        <fgColor theme="7" tint="0.79998168889431442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48">
    <xf numFmtId="0" fontId="0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0" fillId="0" borderId="0"/>
    <xf numFmtId="0" fontId="18" fillId="0" borderId="0" applyNumberFormat="0" applyFill="0" applyBorder="0" applyAlignment="0" applyProtection="0"/>
    <xf numFmtId="0" fontId="19" fillId="0" borderId="32" applyNumberFormat="0" applyFill="0" applyAlignment="0" applyProtection="0"/>
    <xf numFmtId="0" fontId="20" fillId="0" borderId="33" applyNumberFormat="0" applyFill="0" applyAlignment="0" applyProtection="0"/>
    <xf numFmtId="0" fontId="21" fillId="0" borderId="34" applyNumberFormat="0" applyFill="0" applyAlignment="0" applyProtection="0"/>
    <xf numFmtId="0" fontId="21" fillId="0" borderId="0" applyNumberFormat="0" applyFill="0" applyBorder="0" applyAlignment="0" applyProtection="0"/>
    <xf numFmtId="0" fontId="22" fillId="5" borderId="0" applyNumberFormat="0" applyBorder="0" applyAlignment="0" applyProtection="0"/>
    <xf numFmtId="0" fontId="23" fillId="6" borderId="0" applyNumberFormat="0" applyBorder="0" applyAlignment="0" applyProtection="0"/>
    <xf numFmtId="0" fontId="24" fillId="7" borderId="0" applyNumberFormat="0" applyBorder="0" applyAlignment="0" applyProtection="0"/>
    <xf numFmtId="0" fontId="25" fillId="8" borderId="35" applyNumberFormat="0" applyAlignment="0" applyProtection="0"/>
    <xf numFmtId="0" fontId="26" fillId="9" borderId="36" applyNumberFormat="0" applyAlignment="0" applyProtection="0"/>
    <xf numFmtId="0" fontId="27" fillId="9" borderId="35" applyNumberFormat="0" applyAlignment="0" applyProtection="0"/>
    <xf numFmtId="0" fontId="28" fillId="0" borderId="37" applyNumberFormat="0" applyFill="0" applyAlignment="0" applyProtection="0"/>
    <xf numFmtId="0" fontId="29" fillId="10" borderId="38" applyNumberFormat="0" applyAlignment="0" applyProtection="0"/>
    <xf numFmtId="0" fontId="30" fillId="0" borderId="0" applyNumberFormat="0" applyFill="0" applyBorder="0" applyAlignment="0" applyProtection="0"/>
    <xf numFmtId="0" fontId="1" fillId="11" borderId="39" applyNumberFormat="0" applyFont="0" applyAlignment="0" applyProtection="0"/>
    <xf numFmtId="0" fontId="31" fillId="0" borderId="0" applyNumberFormat="0" applyFill="0" applyBorder="0" applyAlignment="0" applyProtection="0"/>
    <xf numFmtId="0" fontId="2" fillId="0" borderId="40" applyNumberFormat="0" applyFill="0" applyAlignment="0" applyProtection="0"/>
    <xf numFmtId="0" fontId="32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2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2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2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2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2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57" fillId="0" borderId="0" applyNumberFormat="0" applyFill="0" applyBorder="0" applyAlignment="0" applyProtection="0"/>
  </cellStyleXfs>
  <cellXfs count="271">
    <xf numFmtId="0" fontId="0" fillId="0" borderId="0" xfId="0"/>
    <xf numFmtId="1" fontId="4" fillId="0" borderId="1" xfId="3" applyNumberFormat="1" applyFont="1" applyFill="1" applyBorder="1" applyAlignment="1">
      <alignment horizontal="center" vertical="center" wrapText="1"/>
    </xf>
    <xf numFmtId="0" fontId="5" fillId="0" borderId="1" xfId="2" applyFont="1" applyBorder="1" applyAlignment="1">
      <alignment horizontal="center"/>
    </xf>
    <xf numFmtId="0" fontId="5" fillId="0" borderId="1" xfId="2" applyFont="1" applyBorder="1" applyAlignment="1">
      <alignment horizontal="left" vertical="center"/>
    </xf>
    <xf numFmtId="0" fontId="5" fillId="0" borderId="1" xfId="2" applyFont="1" applyBorder="1" applyAlignment="1">
      <alignment horizontal="center" vertical="center"/>
    </xf>
    <xf numFmtId="1" fontId="5" fillId="0" borderId="1" xfId="4" applyNumberFormat="1" applyFont="1" applyFill="1" applyBorder="1" applyAlignment="1">
      <alignment horizontal="center" vertical="center"/>
    </xf>
    <xf numFmtId="0" fontId="4" fillId="0" borderId="1" xfId="2" applyFont="1" applyBorder="1" applyAlignment="1">
      <alignment horizontal="center"/>
    </xf>
    <xf numFmtId="0" fontId="4" fillId="0" borderId="1" xfId="2" applyFont="1" applyBorder="1" applyAlignment="1">
      <alignment horizontal="left" vertical="center"/>
    </xf>
    <xf numFmtId="0" fontId="4" fillId="0" borderId="1" xfId="2" applyFont="1" applyBorder="1" applyAlignment="1">
      <alignment horizontal="center" vertical="center"/>
    </xf>
    <xf numFmtId="1" fontId="4" fillId="0" borderId="1" xfId="4" applyNumberFormat="1" applyFont="1" applyFill="1" applyBorder="1" applyAlignment="1">
      <alignment horizontal="center" vertical="center"/>
    </xf>
    <xf numFmtId="1" fontId="5" fillId="0" borderId="1" xfId="2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wrapText="1"/>
    </xf>
    <xf numFmtId="0" fontId="9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left" wrapText="1"/>
    </xf>
    <xf numFmtId="0" fontId="8" fillId="0" borderId="1" xfId="0" applyFont="1" applyBorder="1" applyAlignment="1">
      <alignment horizontal="center" wrapText="1"/>
    </xf>
    <xf numFmtId="0" fontId="10" fillId="0" borderId="1" xfId="5" applyBorder="1" applyAlignment="1">
      <alignment horizontal="center" vertical="center"/>
    </xf>
    <xf numFmtId="0" fontId="10" fillId="0" borderId="1" xfId="5" applyBorder="1" applyAlignment="1">
      <alignment vertical="top"/>
    </xf>
    <xf numFmtId="0" fontId="10" fillId="0" borderId="1" xfId="5" applyBorder="1"/>
    <xf numFmtId="2" fontId="10" fillId="0" borderId="1" xfId="5" applyNumberFormat="1" applyBorder="1"/>
    <xf numFmtId="0" fontId="12" fillId="0" borderId="1" xfId="5" applyFont="1" applyBorder="1" applyAlignment="1">
      <alignment horizontal="center" vertical="center"/>
    </xf>
    <xf numFmtId="0" fontId="12" fillId="0" borderId="1" xfId="5" applyFont="1" applyBorder="1" applyAlignment="1">
      <alignment vertical="top"/>
    </xf>
    <xf numFmtId="0" fontId="12" fillId="0" borderId="1" xfId="5" applyFont="1" applyBorder="1"/>
    <xf numFmtId="2" fontId="12" fillId="0" borderId="1" xfId="5" applyNumberFormat="1" applyFont="1" applyBorder="1"/>
    <xf numFmtId="0" fontId="10" fillId="0" borderId="1" xfId="5" applyBorder="1" applyAlignment="1">
      <alignment horizontal="left"/>
    </xf>
    <xf numFmtId="0" fontId="15" fillId="0" borderId="0" xfId="0" applyFont="1"/>
    <xf numFmtId="1" fontId="0" fillId="0" borderId="1" xfId="0" applyNumberFormat="1" applyBorder="1"/>
    <xf numFmtId="0" fontId="17" fillId="0" borderId="1" xfId="0" applyFont="1" applyBorder="1" applyAlignment="1">
      <alignment horizontal="center"/>
    </xf>
    <xf numFmtId="0" fontId="17" fillId="0" borderId="1" xfId="0" applyFont="1" applyBorder="1" applyAlignment="1">
      <alignment horizontal="center" wrapText="1"/>
    </xf>
    <xf numFmtId="0" fontId="17" fillId="0" borderId="1" xfId="0" applyFont="1" applyBorder="1"/>
    <xf numFmtId="0" fontId="34" fillId="0" borderId="1" xfId="0" applyFont="1" applyBorder="1" applyAlignment="1">
      <alignment horizontal="center"/>
    </xf>
    <xf numFmtId="0" fontId="17" fillId="0" borderId="5" xfId="0" applyFont="1" applyBorder="1" applyAlignment="1">
      <alignment wrapText="1"/>
    </xf>
    <xf numFmtId="0" fontId="17" fillId="0" borderId="0" xfId="0" applyFont="1" applyAlignment="1">
      <alignment horizontal="center" wrapText="1"/>
    </xf>
    <xf numFmtId="1" fontId="35" fillId="0" borderId="1" xfId="0" applyNumberFormat="1" applyFont="1" applyBorder="1" applyAlignment="1">
      <alignment horizontal="center"/>
    </xf>
    <xf numFmtId="0" fontId="17" fillId="0" borderId="1" xfId="0" applyFont="1" applyBorder="1" applyAlignment="1">
      <alignment horizontal="center" vertical="center"/>
    </xf>
    <xf numFmtId="0" fontId="0" fillId="0" borderId="1" xfId="0" applyBorder="1"/>
    <xf numFmtId="0" fontId="17" fillId="0" borderId="0" xfId="0" applyFont="1" applyAlignment="1">
      <alignment wrapText="1"/>
    </xf>
    <xf numFmtId="0" fontId="17" fillId="0" borderId="5" xfId="0" applyFont="1" applyBorder="1" applyAlignment="1">
      <alignment horizontal="center" wrapText="1"/>
    </xf>
    <xf numFmtId="0" fontId="16" fillId="0" borderId="1" xfId="0" applyFont="1" applyBorder="1" applyAlignment="1">
      <alignment horizontal="center"/>
    </xf>
    <xf numFmtId="0" fontId="38" fillId="37" borderId="1" xfId="0" applyFont="1" applyFill="1" applyBorder="1" applyAlignment="1">
      <alignment horizontal="center" vertical="center" wrapText="1"/>
    </xf>
    <xf numFmtId="0" fontId="39" fillId="0" borderId="1" xfId="0" applyFont="1" applyBorder="1" applyAlignment="1">
      <alignment horizontal="center" vertical="center"/>
    </xf>
    <xf numFmtId="0" fontId="39" fillId="0" borderId="1" xfId="0" applyFont="1" applyBorder="1"/>
    <xf numFmtId="1" fontId="39" fillId="0" borderId="1" xfId="0" applyNumberFormat="1" applyFont="1" applyBorder="1"/>
    <xf numFmtId="9" fontId="39" fillId="0" borderId="1" xfId="0" applyNumberFormat="1" applyFont="1" applyBorder="1"/>
    <xf numFmtId="0" fontId="40" fillId="38" borderId="1" xfId="0" applyFont="1" applyFill="1" applyBorder="1" applyAlignment="1">
      <alignment vertical="center"/>
    </xf>
    <xf numFmtId="1" fontId="38" fillId="0" borderId="1" xfId="0" applyNumberFormat="1" applyFont="1" applyBorder="1"/>
    <xf numFmtId="9" fontId="38" fillId="0" borderId="1" xfId="0" applyNumberFormat="1" applyFont="1" applyBorder="1"/>
    <xf numFmtId="1" fontId="2" fillId="0" borderId="1" xfId="0" applyNumberFormat="1" applyFont="1" applyBorder="1" applyAlignment="1">
      <alignment horizontal="center" vertical="center" wrapText="1"/>
    </xf>
    <xf numFmtId="10" fontId="0" fillId="0" borderId="1" xfId="0" applyNumberFormat="1" applyBorder="1"/>
    <xf numFmtId="1" fontId="2" fillId="0" borderId="1" xfId="0" applyNumberFormat="1" applyFont="1" applyBorder="1" applyAlignment="1">
      <alignment horizontal="center"/>
    </xf>
    <xf numFmtId="1" fontId="2" fillId="0" borderId="1" xfId="0" applyNumberFormat="1" applyFont="1" applyBorder="1"/>
    <xf numFmtId="10" fontId="2" fillId="0" borderId="1" xfId="0" applyNumberFormat="1" applyFont="1" applyBorder="1"/>
    <xf numFmtId="0" fontId="34" fillId="0" borderId="2" xfId="0" applyFont="1" applyBorder="1" applyAlignment="1">
      <alignment horizontal="right"/>
    </xf>
    <xf numFmtId="0" fontId="34" fillId="0" borderId="3" xfId="0" applyFont="1" applyBorder="1" applyAlignment="1">
      <alignment horizontal="right"/>
    </xf>
    <xf numFmtId="0" fontId="34" fillId="0" borderId="4" xfId="0" applyFont="1" applyBorder="1" applyAlignment="1">
      <alignment horizontal="right"/>
    </xf>
    <xf numFmtId="0" fontId="12" fillId="0" borderId="1" xfId="5" applyFont="1" applyBorder="1" applyAlignment="1">
      <alignment vertical="top"/>
    </xf>
    <xf numFmtId="0" fontId="12" fillId="0" borderId="1" xfId="5" applyFont="1" applyBorder="1"/>
    <xf numFmtId="2" fontId="12" fillId="0" borderId="1" xfId="5" applyNumberFormat="1" applyFont="1" applyBorder="1"/>
    <xf numFmtId="0" fontId="11" fillId="3" borderId="0" xfId="5" applyFont="1" applyFill="1" applyAlignment="1">
      <alignment horizontal="center" vertical="center" wrapText="1"/>
    </xf>
    <xf numFmtId="0" fontId="13" fillId="0" borderId="0" xfId="5" applyFont="1" applyAlignment="1" applyProtection="1">
      <alignment horizontal="center"/>
      <protection locked="0"/>
    </xf>
    <xf numFmtId="0" fontId="38" fillId="37" borderId="1" xfId="0" applyFont="1" applyFill="1" applyBorder="1" applyAlignment="1">
      <alignment horizontal="center" vertical="center" wrapText="1"/>
    </xf>
    <xf numFmtId="0" fontId="40" fillId="38" borderId="2" xfId="0" applyFont="1" applyFill="1" applyBorder="1" applyAlignment="1">
      <alignment horizontal="center" vertical="center"/>
    </xf>
    <xf numFmtId="0" fontId="40" fillId="38" borderId="4" xfId="0" applyFont="1" applyFill="1" applyBorder="1" applyAlignment="1">
      <alignment horizontal="center" vertical="center"/>
    </xf>
    <xf numFmtId="0" fontId="37" fillId="37" borderId="1" xfId="0" applyFont="1" applyFill="1" applyBorder="1" applyAlignment="1">
      <alignment horizontal="center"/>
    </xf>
    <xf numFmtId="1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0" fontId="33" fillId="0" borderId="1" xfId="0" applyFont="1" applyBorder="1" applyAlignment="1">
      <alignment horizontal="center"/>
    </xf>
    <xf numFmtId="0" fontId="34" fillId="0" borderId="1" xfId="0" applyFont="1" applyBorder="1" applyAlignment="1">
      <alignment horizontal="center" vertical="center"/>
    </xf>
    <xf numFmtId="0" fontId="34" fillId="0" borderId="1" xfId="0" applyFont="1" applyBorder="1" applyAlignment="1">
      <alignment horizontal="center" vertical="center" wrapText="1"/>
    </xf>
    <xf numFmtId="0" fontId="35" fillId="0" borderId="1" xfId="0" applyFont="1" applyBorder="1"/>
    <xf numFmtId="0" fontId="35" fillId="0" borderId="1" xfId="0" applyFont="1" applyBorder="1" applyAlignment="1">
      <alignment horizontal="center"/>
    </xf>
    <xf numFmtId="2" fontId="35" fillId="0" borderId="1" xfId="0" applyNumberFormat="1" applyFont="1" applyBorder="1" applyAlignment="1">
      <alignment horizontal="center" vertical="center"/>
    </xf>
    <xf numFmtId="2" fontId="35" fillId="0" borderId="1" xfId="0" applyNumberFormat="1" applyFont="1" applyBorder="1" applyAlignment="1">
      <alignment horizontal="center"/>
    </xf>
    <xf numFmtId="0" fontId="34" fillId="0" borderId="1" xfId="0" applyFont="1" applyBorder="1" applyAlignment="1">
      <alignment horizontal="center"/>
    </xf>
    <xf numFmtId="1" fontId="34" fillId="0" borderId="1" xfId="0" applyNumberFormat="1" applyFont="1" applyBorder="1" applyAlignment="1">
      <alignment horizontal="center"/>
    </xf>
    <xf numFmtId="2" fontId="34" fillId="0" borderId="1" xfId="0" applyNumberFormat="1" applyFont="1" applyBorder="1" applyAlignment="1">
      <alignment horizontal="center" vertical="center"/>
    </xf>
    <xf numFmtId="2" fontId="34" fillId="0" borderId="1" xfId="0" applyNumberFormat="1" applyFont="1" applyBorder="1" applyAlignment="1">
      <alignment horizontal="center"/>
    </xf>
    <xf numFmtId="0" fontId="35" fillId="0" borderId="1" xfId="0" applyFont="1" applyBorder="1" applyAlignment="1">
      <alignment horizontal="right"/>
    </xf>
    <xf numFmtId="0" fontId="35" fillId="0" borderId="1" xfId="0" applyFont="1" applyBorder="1" applyAlignment="1">
      <alignment horizontal="left"/>
    </xf>
    <xf numFmtId="2" fontId="36" fillId="0" borderId="1" xfId="0" applyNumberFormat="1" applyFont="1" applyBorder="1" applyAlignment="1">
      <alignment horizontal="center" vertical="center"/>
    </xf>
    <xf numFmtId="2" fontId="36" fillId="0" borderId="1" xfId="0" applyNumberFormat="1" applyFont="1" applyBorder="1" applyAlignment="1">
      <alignment horizontal="center"/>
    </xf>
    <xf numFmtId="0" fontId="34" fillId="0" borderId="1" xfId="0" applyFont="1" applyBorder="1" applyAlignment="1">
      <alignment horizontal="center" vertical="center"/>
    </xf>
    <xf numFmtId="0" fontId="34" fillId="0" borderId="1" xfId="0" applyFont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/>
    </xf>
    <xf numFmtId="0" fontId="4" fillId="0" borderId="1" xfId="2" applyFont="1" applyBorder="1" applyAlignment="1">
      <alignment horizontal="left" vertical="center" wrapText="1"/>
    </xf>
    <xf numFmtId="1" fontId="4" fillId="0" borderId="1" xfId="2" applyNumberFormat="1" applyFont="1" applyBorder="1" applyAlignment="1">
      <alignment horizontal="center" vertical="center" wrapText="1"/>
    </xf>
    <xf numFmtId="9" fontId="4" fillId="0" borderId="1" xfId="1" applyFont="1" applyFill="1" applyBorder="1" applyAlignment="1">
      <alignment horizontal="center" vertical="center" wrapText="1"/>
    </xf>
    <xf numFmtId="10" fontId="5" fillId="0" borderId="1" xfId="1" applyNumberFormat="1" applyFont="1" applyFill="1" applyBorder="1" applyAlignment="1">
      <alignment horizontal="center" vertical="center"/>
    </xf>
    <xf numFmtId="0" fontId="5" fillId="0" borderId="1" xfId="2" applyFont="1" applyBorder="1" applyAlignment="1">
      <alignment horizontal="left" vertical="center" wrapText="1"/>
    </xf>
    <xf numFmtId="10" fontId="4" fillId="0" borderId="1" xfId="1" applyNumberFormat="1" applyFont="1" applyFill="1" applyBorder="1" applyAlignment="1">
      <alignment horizontal="center" vertical="center"/>
    </xf>
    <xf numFmtId="0" fontId="41" fillId="0" borderId="2" xfId="0" applyFont="1" applyBorder="1" applyAlignment="1">
      <alignment horizontal="center" vertical="center"/>
    </xf>
    <xf numFmtId="0" fontId="41" fillId="0" borderId="3" xfId="0" applyFont="1" applyBorder="1" applyAlignment="1">
      <alignment horizontal="center" vertical="center"/>
    </xf>
    <xf numFmtId="0" fontId="41" fillId="0" borderId="4" xfId="0" applyFont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10" fontId="8" fillId="0" borderId="1" xfId="0" applyNumberFormat="1" applyFont="1" applyBorder="1" applyAlignment="1">
      <alignment horizontal="center" vertical="center" wrapText="1"/>
    </xf>
    <xf numFmtId="10" fontId="6" fillId="2" borderId="1" xfId="0" applyNumberFormat="1" applyFont="1" applyFill="1" applyBorder="1" applyAlignment="1">
      <alignment horizontal="center" wrapText="1"/>
    </xf>
    <xf numFmtId="10" fontId="9" fillId="2" borderId="1" xfId="0" applyNumberFormat="1" applyFont="1" applyFill="1" applyBorder="1" applyAlignment="1">
      <alignment horizontal="center" wrapText="1"/>
    </xf>
    <xf numFmtId="10" fontId="8" fillId="0" borderId="1" xfId="0" applyNumberFormat="1" applyFont="1" applyBorder="1" applyAlignment="1">
      <alignment horizontal="center" wrapText="1"/>
    </xf>
    <xf numFmtId="0" fontId="11" fillId="0" borderId="0" xfId="5" applyFont="1" applyAlignment="1">
      <alignment horizontal="center"/>
    </xf>
    <xf numFmtId="0" fontId="11" fillId="0" borderId="6" xfId="5" applyFont="1" applyBorder="1" applyAlignment="1">
      <alignment horizontal="center" vertical="center"/>
    </xf>
    <xf numFmtId="0" fontId="11" fillId="0" borderId="6" xfId="5" applyFont="1" applyBorder="1" applyAlignment="1">
      <alignment horizontal="left" vertical="center"/>
    </xf>
    <xf numFmtId="1" fontId="42" fillId="0" borderId="0" xfId="5" applyNumberFormat="1" applyFont="1" applyProtection="1">
      <protection locked="0"/>
    </xf>
    <xf numFmtId="2" fontId="43" fillId="0" borderId="0" xfId="5" applyNumberFormat="1" applyFont="1" applyAlignment="1" applyProtection="1">
      <alignment horizontal="center"/>
      <protection locked="0"/>
    </xf>
    <xf numFmtId="0" fontId="11" fillId="0" borderId="1" xfId="0" applyFont="1" applyBorder="1" applyAlignment="1">
      <alignment horizontal="center" vertical="center" wrapText="1"/>
    </xf>
    <xf numFmtId="0" fontId="11" fillId="0" borderId="7" xfId="5" applyFont="1" applyBorder="1" applyAlignment="1">
      <alignment horizontal="center" vertical="center" wrapText="1"/>
    </xf>
    <xf numFmtId="0" fontId="11" fillId="0" borderId="1" xfId="5" applyFont="1" applyBorder="1" applyAlignment="1">
      <alignment horizontal="center" vertical="center"/>
    </xf>
    <xf numFmtId="0" fontId="11" fillId="0" borderId="8" xfId="5" applyFont="1" applyBorder="1" applyAlignment="1">
      <alignment horizontal="center" vertical="center" wrapText="1"/>
    </xf>
    <xf numFmtId="0" fontId="11" fillId="0" borderId="1" xfId="5" applyFont="1" applyBorder="1" applyAlignment="1">
      <alignment horizontal="center" vertical="center"/>
    </xf>
    <xf numFmtId="2" fontId="11" fillId="0" borderId="1" xfId="5" applyNumberFormat="1" applyFont="1" applyBorder="1" applyAlignment="1">
      <alignment horizontal="center" vertical="center"/>
    </xf>
    <xf numFmtId="0" fontId="11" fillId="0" borderId="2" xfId="5" applyFont="1" applyBorder="1" applyAlignment="1">
      <alignment horizontal="center"/>
    </xf>
    <xf numFmtId="0" fontId="11" fillId="0" borderId="3" xfId="5" applyFont="1" applyBorder="1" applyAlignment="1">
      <alignment horizontal="center"/>
    </xf>
    <xf numFmtId="0" fontId="11" fillId="0" borderId="4" xfId="5" applyFont="1" applyBorder="1" applyAlignment="1">
      <alignment horizontal="center"/>
    </xf>
    <xf numFmtId="0" fontId="12" fillId="0" borderId="2" xfId="5" applyFont="1" applyBorder="1" applyAlignment="1">
      <alignment horizontal="center" vertical="top"/>
    </xf>
    <xf numFmtId="0" fontId="12" fillId="0" borderId="3" xfId="5" applyFont="1" applyBorder="1" applyAlignment="1">
      <alignment horizontal="center" vertical="top"/>
    </xf>
    <xf numFmtId="0" fontId="12" fillId="0" borderId="4" xfId="5" applyFont="1" applyBorder="1" applyAlignment="1">
      <alignment horizontal="center" vertical="top"/>
    </xf>
    <xf numFmtId="0" fontId="14" fillId="0" borderId="0" xfId="5" applyFont="1" applyAlignment="1">
      <alignment horizontal="center" vertical="center"/>
    </xf>
    <xf numFmtId="0" fontId="14" fillId="0" borderId="0" xfId="5" applyFont="1" applyAlignment="1">
      <alignment vertical="center"/>
    </xf>
    <xf numFmtId="2" fontId="44" fillId="0" borderId="0" xfId="5" applyNumberFormat="1" applyFont="1" applyAlignment="1" applyProtection="1">
      <alignment horizontal="center"/>
      <protection locked="0"/>
    </xf>
    <xf numFmtId="0" fontId="2" fillId="39" borderId="7" xfId="5" applyFont="1" applyFill="1" applyBorder="1" applyAlignment="1">
      <alignment horizontal="center" vertical="center"/>
    </xf>
    <xf numFmtId="0" fontId="2" fillId="39" borderId="7" xfId="5" applyFont="1" applyFill="1" applyBorder="1" applyAlignment="1">
      <alignment horizontal="center" vertical="center" wrapText="1"/>
    </xf>
    <xf numFmtId="0" fontId="2" fillId="39" borderId="9" xfId="5" applyFont="1" applyFill="1" applyBorder="1" applyAlignment="1">
      <alignment horizontal="center" vertical="center"/>
    </xf>
    <xf numFmtId="0" fontId="2" fillId="39" borderId="9" xfId="5" applyFont="1" applyFill="1" applyBorder="1" applyAlignment="1">
      <alignment horizontal="center" vertical="center" wrapText="1"/>
    </xf>
    <xf numFmtId="0" fontId="12" fillId="4" borderId="1" xfId="5" applyFont="1" applyFill="1" applyBorder="1"/>
    <xf numFmtId="0" fontId="12" fillId="4" borderId="1" xfId="5" applyFont="1" applyFill="1" applyBorder="1" applyAlignment="1">
      <alignment horizontal="left"/>
    </xf>
    <xf numFmtId="2" fontId="12" fillId="4" borderId="1" xfId="5" applyNumberFormat="1" applyFont="1" applyFill="1" applyBorder="1"/>
    <xf numFmtId="0" fontId="36" fillId="40" borderId="2" xfId="0" applyFont="1" applyFill="1" applyBorder="1" applyAlignment="1">
      <alignment horizontal="center" vertical="center"/>
    </xf>
    <xf numFmtId="0" fontId="36" fillId="40" borderId="3" xfId="0" applyFont="1" applyFill="1" applyBorder="1" applyAlignment="1">
      <alignment horizontal="center" vertical="center"/>
    </xf>
    <xf numFmtId="0" fontId="36" fillId="40" borderId="4" xfId="0" applyFont="1" applyFill="1" applyBorder="1" applyAlignment="1">
      <alignment horizontal="center" vertical="center"/>
    </xf>
    <xf numFmtId="0" fontId="36" fillId="40" borderId="1" xfId="0" applyFont="1" applyFill="1" applyBorder="1" applyAlignment="1">
      <alignment horizontal="center" vertical="center"/>
    </xf>
    <xf numFmtId="2" fontId="36" fillId="40" borderId="1" xfId="0" applyNumberFormat="1" applyFont="1" applyFill="1" applyBorder="1" applyAlignment="1">
      <alignment horizontal="center" vertical="center" wrapText="1"/>
    </xf>
    <xf numFmtId="0" fontId="36" fillId="41" borderId="1" xfId="0" applyFont="1" applyFill="1" applyBorder="1" applyAlignment="1">
      <alignment horizontal="center" vertical="center" wrapText="1"/>
    </xf>
    <xf numFmtId="2" fontId="36" fillId="41" borderId="1" xfId="0" applyNumberFormat="1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left" vertical="center" indent="1"/>
    </xf>
    <xf numFmtId="0" fontId="15" fillId="0" borderId="1" xfId="0" applyFont="1" applyBorder="1" applyAlignment="1">
      <alignment horizontal="center"/>
    </xf>
    <xf numFmtId="0" fontId="15" fillId="0" borderId="1" xfId="0" applyFont="1" applyBorder="1" applyAlignment="1">
      <alignment horizontal="center" wrapText="1"/>
    </xf>
    <xf numFmtId="1" fontId="15" fillId="0" borderId="1" xfId="0" applyNumberFormat="1" applyFont="1" applyBorder="1" applyAlignment="1">
      <alignment horizontal="center"/>
    </xf>
    <xf numFmtId="10" fontId="41" fillId="0" borderId="1" xfId="1" applyNumberFormat="1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left" indent="1"/>
    </xf>
    <xf numFmtId="0" fontId="41" fillId="0" borderId="1" xfId="0" applyFont="1" applyBorder="1" applyAlignment="1">
      <alignment horizontal="center" vertical="center"/>
    </xf>
    <xf numFmtId="1" fontId="41" fillId="0" borderId="1" xfId="0" applyNumberFormat="1" applyFont="1" applyBorder="1" applyAlignment="1">
      <alignment horizontal="center" vertical="center" wrapText="1"/>
    </xf>
    <xf numFmtId="0" fontId="45" fillId="0" borderId="10" xfId="0" applyFont="1" applyBorder="1" applyAlignment="1">
      <alignment horizontal="center"/>
    </xf>
    <xf numFmtId="0" fontId="45" fillId="0" borderId="11" xfId="0" applyFont="1" applyBorder="1" applyAlignment="1">
      <alignment horizontal="center"/>
    </xf>
    <xf numFmtId="0" fontId="45" fillId="0" borderId="42" xfId="0" applyFont="1" applyBorder="1" applyAlignment="1">
      <alignment horizontal="center"/>
    </xf>
    <xf numFmtId="0" fontId="46" fillId="36" borderId="25" xfId="0" applyFont="1" applyFill="1" applyBorder="1" applyAlignment="1">
      <alignment horizontal="center" vertical="center" wrapText="1"/>
    </xf>
    <xf numFmtId="0" fontId="46" fillId="36" borderId="27" xfId="0" applyFont="1" applyFill="1" applyBorder="1" applyAlignment="1">
      <alignment horizontal="center" vertical="center" wrapText="1"/>
    </xf>
    <xf numFmtId="0" fontId="46" fillId="36" borderId="27" xfId="0" applyFont="1" applyFill="1" applyBorder="1" applyAlignment="1">
      <alignment horizontal="center" wrapText="1"/>
    </xf>
    <xf numFmtId="0" fontId="46" fillId="36" borderId="26" xfId="0" applyFont="1" applyFill="1" applyBorder="1" applyAlignment="1">
      <alignment horizontal="center" wrapText="1"/>
    </xf>
    <xf numFmtId="0" fontId="46" fillId="36" borderId="43" xfId="0" applyFont="1" applyFill="1" applyBorder="1" applyAlignment="1">
      <alignment horizontal="center" vertical="center" wrapText="1"/>
    </xf>
    <xf numFmtId="0" fontId="46" fillId="36" borderId="7" xfId="0" applyFont="1" applyFill="1" applyBorder="1" applyAlignment="1">
      <alignment horizontal="center" vertical="center" wrapText="1"/>
    </xf>
    <xf numFmtId="0" fontId="46" fillId="36" borderId="7" xfId="0" applyFont="1" applyFill="1" applyBorder="1" applyAlignment="1">
      <alignment horizontal="center" wrapText="1"/>
    </xf>
    <xf numFmtId="0" fontId="46" fillId="36" borderId="22" xfId="0" applyFont="1" applyFill="1" applyBorder="1" applyAlignment="1">
      <alignment horizontal="center" wrapText="1"/>
    </xf>
    <xf numFmtId="0" fontId="47" fillId="0" borderId="25" xfId="0" applyFont="1" applyBorder="1" applyAlignment="1">
      <alignment horizontal="center"/>
    </xf>
    <xf numFmtId="0" fontId="48" fillId="0" borderId="26" xfId="0" applyFont="1" applyBorder="1" applyAlignment="1">
      <alignment horizontal="left" vertical="center" readingOrder="1"/>
    </xf>
    <xf numFmtId="0" fontId="48" fillId="0" borderId="25" xfId="0" applyFont="1" applyBorder="1" applyAlignment="1">
      <alignment horizontal="center" vertical="center" readingOrder="1"/>
    </xf>
    <xf numFmtId="0" fontId="48" fillId="0" borderId="27" xfId="0" applyFont="1" applyBorder="1" applyAlignment="1">
      <alignment horizontal="center" vertical="center" readingOrder="1"/>
    </xf>
    <xf numFmtId="1" fontId="48" fillId="0" borderId="27" xfId="0" applyNumberFormat="1" applyFont="1" applyBorder="1" applyAlignment="1">
      <alignment horizontal="center" vertical="center" readingOrder="1"/>
    </xf>
    <xf numFmtId="0" fontId="48" fillId="0" borderId="26" xfId="0" applyFont="1" applyBorder="1" applyAlignment="1">
      <alignment horizontal="center" vertical="center" readingOrder="1"/>
    </xf>
    <xf numFmtId="0" fontId="47" fillId="0" borderId="16" xfId="0" applyFont="1" applyBorder="1" applyAlignment="1">
      <alignment horizontal="center"/>
    </xf>
    <xf numFmtId="0" fontId="48" fillId="0" borderId="15" xfId="0" applyFont="1" applyBorder="1" applyAlignment="1">
      <alignment horizontal="left" vertical="center" readingOrder="1"/>
    </xf>
    <xf numFmtId="0" fontId="48" fillId="0" borderId="16" xfId="0" applyFont="1" applyBorder="1" applyAlignment="1">
      <alignment horizontal="center" vertical="center" readingOrder="1"/>
    </xf>
    <xf numFmtId="0" fontId="48" fillId="0" borderId="1" xfId="0" applyFont="1" applyBorder="1" applyAlignment="1">
      <alignment horizontal="center" vertical="center" readingOrder="1"/>
    </xf>
    <xf numFmtId="1" fontId="48" fillId="0" borderId="1" xfId="0" applyNumberFormat="1" applyFont="1" applyBorder="1" applyAlignment="1">
      <alignment horizontal="center" vertical="center" readingOrder="1"/>
    </xf>
    <xf numFmtId="0" fontId="48" fillId="0" borderId="17" xfId="0" applyFont="1" applyBorder="1" applyAlignment="1">
      <alignment horizontal="center" vertical="center" readingOrder="1"/>
    </xf>
    <xf numFmtId="0" fontId="48" fillId="0" borderId="17" xfId="0" applyFont="1" applyBorder="1" applyAlignment="1">
      <alignment horizontal="left" vertical="center" readingOrder="1"/>
    </xf>
    <xf numFmtId="0" fontId="49" fillId="0" borderId="17" xfId="0" applyFont="1" applyBorder="1"/>
    <xf numFmtId="0" fontId="48" fillId="0" borderId="14" xfId="0" applyFont="1" applyBorder="1" applyAlignment="1">
      <alignment horizontal="center" vertical="center" readingOrder="1"/>
    </xf>
    <xf numFmtId="0" fontId="48" fillId="0" borderId="8" xfId="0" applyFont="1" applyBorder="1" applyAlignment="1">
      <alignment horizontal="center" vertical="center" readingOrder="1"/>
    </xf>
    <xf numFmtId="1" fontId="48" fillId="0" borderId="8" xfId="0" applyNumberFormat="1" applyFont="1" applyBorder="1" applyAlignment="1">
      <alignment horizontal="center" vertical="center" readingOrder="1"/>
    </xf>
    <xf numFmtId="0" fontId="48" fillId="0" borderId="15" xfId="0" applyFont="1" applyBorder="1" applyAlignment="1">
      <alignment horizontal="center" vertical="center" readingOrder="1"/>
    </xf>
    <xf numFmtId="0" fontId="47" fillId="0" borderId="18" xfId="0" applyFont="1" applyBorder="1" applyAlignment="1">
      <alignment horizontal="center"/>
    </xf>
    <xf numFmtId="0" fontId="49" fillId="0" borderId="20" xfId="0" applyFont="1" applyBorder="1"/>
    <xf numFmtId="0" fontId="48" fillId="0" borderId="18" xfId="0" applyFont="1" applyBorder="1" applyAlignment="1">
      <alignment horizontal="center" vertical="center" readingOrder="1"/>
    </xf>
    <xf numFmtId="0" fontId="48" fillId="0" borderId="19" xfId="0" applyFont="1" applyBorder="1" applyAlignment="1">
      <alignment horizontal="center" vertical="center" readingOrder="1"/>
    </xf>
    <xf numFmtId="1" fontId="48" fillId="0" borderId="19" xfId="0" applyNumberFormat="1" applyFont="1" applyBorder="1" applyAlignment="1">
      <alignment horizontal="center" vertical="center" readingOrder="1"/>
    </xf>
    <xf numFmtId="0" fontId="48" fillId="0" borderId="20" xfId="0" applyFont="1" applyBorder="1" applyAlignment="1">
      <alignment horizontal="center" vertical="center" readingOrder="1"/>
    </xf>
    <xf numFmtId="0" fontId="50" fillId="36" borderId="10" xfId="0" applyFont="1" applyFill="1" applyBorder="1" applyAlignment="1">
      <alignment horizontal="center" vertical="center" readingOrder="1"/>
    </xf>
    <xf numFmtId="0" fontId="50" fillId="36" borderId="31" xfId="0" applyFont="1" applyFill="1" applyBorder="1" applyAlignment="1">
      <alignment horizontal="center" vertical="center" readingOrder="1"/>
    </xf>
    <xf numFmtId="0" fontId="50" fillId="36" borderId="28" xfId="0" applyFont="1" applyFill="1" applyBorder="1" applyAlignment="1">
      <alignment horizontal="center" vertical="center" readingOrder="1"/>
    </xf>
    <xf numFmtId="0" fontId="50" fillId="36" borderId="30" xfId="0" applyFont="1" applyFill="1" applyBorder="1" applyAlignment="1">
      <alignment horizontal="center" vertical="center" readingOrder="1"/>
    </xf>
    <xf numFmtId="1" fontId="50" fillId="36" borderId="30" xfId="0" applyNumberFormat="1" applyFont="1" applyFill="1" applyBorder="1" applyAlignment="1">
      <alignment horizontal="center" vertical="center" readingOrder="1"/>
    </xf>
    <xf numFmtId="0" fontId="50" fillId="36" borderId="29" xfId="0" applyFont="1" applyFill="1" applyBorder="1" applyAlignment="1">
      <alignment horizontal="center" vertical="center" readingOrder="1"/>
    </xf>
    <xf numFmtId="0" fontId="51" fillId="0" borderId="21" xfId="0" applyFont="1" applyBorder="1" applyAlignment="1">
      <alignment horizontal="center" vertical="center"/>
    </xf>
    <xf numFmtId="0" fontId="51" fillId="0" borderId="12" xfId="0" applyFont="1" applyBorder="1" applyAlignment="1">
      <alignment horizontal="center" vertical="center"/>
    </xf>
    <xf numFmtId="0" fontId="51" fillId="0" borderId="13" xfId="0" applyFont="1" applyBorder="1" applyAlignment="1">
      <alignment horizontal="center" vertical="center"/>
    </xf>
    <xf numFmtId="0" fontId="46" fillId="0" borderId="25" xfId="0" applyFont="1" applyBorder="1" applyAlignment="1">
      <alignment horizontal="center" vertical="center" wrapText="1"/>
    </xf>
    <xf numFmtId="0" fontId="46" fillId="0" borderId="27" xfId="0" applyFont="1" applyBorder="1" applyAlignment="1">
      <alignment horizontal="center" vertical="center" wrapText="1"/>
    </xf>
    <xf numFmtId="0" fontId="46" fillId="0" borderId="27" xfId="0" applyFont="1" applyBorder="1" applyAlignment="1">
      <alignment horizontal="center" vertical="center"/>
    </xf>
    <xf numFmtId="0" fontId="46" fillId="0" borderId="26" xfId="0" applyFont="1" applyBorder="1" applyAlignment="1">
      <alignment horizontal="center" vertical="center"/>
    </xf>
    <xf numFmtId="0" fontId="46" fillId="0" borderId="43" xfId="0" applyFont="1" applyBorder="1" applyAlignment="1">
      <alignment horizontal="center" vertical="center" wrapText="1"/>
    </xf>
    <xf numFmtId="0" fontId="46" fillId="0" borderId="7" xfId="0" applyFont="1" applyBorder="1" applyAlignment="1">
      <alignment horizontal="center" vertical="center" wrapText="1"/>
    </xf>
    <xf numFmtId="0" fontId="46" fillId="0" borderId="7" xfId="0" applyFont="1" applyBorder="1" applyAlignment="1">
      <alignment vertical="center"/>
    </xf>
    <xf numFmtId="0" fontId="46" fillId="0" borderId="22" xfId="0" applyFont="1" applyBorder="1" applyAlignment="1">
      <alignment vertical="center"/>
    </xf>
    <xf numFmtId="0" fontId="47" fillId="0" borderId="25" xfId="0" applyFont="1" applyBorder="1" applyAlignment="1">
      <alignment horizontal="center" vertical="center"/>
    </xf>
    <xf numFmtId="0" fontId="49" fillId="0" borderId="41" xfId="0" applyFont="1" applyBorder="1" applyAlignment="1">
      <alignment vertical="center"/>
    </xf>
    <xf numFmtId="0" fontId="48" fillId="0" borderId="41" xfId="0" applyFont="1" applyBorder="1" applyAlignment="1">
      <alignment horizontal="center" vertical="center" readingOrder="1"/>
    </xf>
    <xf numFmtId="1" fontId="48" fillId="0" borderId="41" xfId="0" applyNumberFormat="1" applyFont="1" applyBorder="1" applyAlignment="1">
      <alignment horizontal="center" vertical="center" readingOrder="1"/>
    </xf>
    <xf numFmtId="0" fontId="47" fillId="0" borderId="16" xfId="0" applyFont="1" applyBorder="1" applyAlignment="1">
      <alignment horizontal="center" vertical="center"/>
    </xf>
    <xf numFmtId="0" fontId="48" fillId="0" borderId="1" xfId="0" applyFont="1" applyBorder="1" applyAlignment="1">
      <alignment horizontal="left" vertical="center" readingOrder="1"/>
    </xf>
    <xf numFmtId="0" fontId="49" fillId="0" borderId="1" xfId="0" applyFont="1" applyBorder="1" applyAlignment="1">
      <alignment vertical="center"/>
    </xf>
    <xf numFmtId="0" fontId="47" fillId="0" borderId="43" xfId="0" applyFont="1" applyBorder="1" applyAlignment="1">
      <alignment horizontal="center" vertical="center"/>
    </xf>
    <xf numFmtId="0" fontId="48" fillId="0" borderId="9" xfId="0" applyFont="1" applyBorder="1" applyAlignment="1">
      <alignment horizontal="left" vertical="center" readingOrder="1"/>
    </xf>
    <xf numFmtId="0" fontId="48" fillId="0" borderId="9" xfId="0" applyFont="1" applyBorder="1" applyAlignment="1">
      <alignment horizontal="center" vertical="center" readingOrder="1"/>
    </xf>
    <xf numFmtId="1" fontId="48" fillId="0" borderId="9" xfId="0" applyNumberFormat="1" applyFont="1" applyBorder="1" applyAlignment="1">
      <alignment horizontal="center" vertical="center" readingOrder="1"/>
    </xf>
    <xf numFmtId="0" fontId="48" fillId="0" borderId="22" xfId="0" applyFont="1" applyBorder="1" applyAlignment="1">
      <alignment horizontal="center" vertical="center" readingOrder="1"/>
    </xf>
    <xf numFmtId="0" fontId="46" fillId="0" borderId="10" xfId="0" applyFont="1" applyBorder="1" applyAlignment="1">
      <alignment horizontal="center" vertical="center"/>
    </xf>
    <xf numFmtId="0" fontId="46" fillId="0" borderId="42" xfId="0" applyFont="1" applyBorder="1" applyAlignment="1">
      <alignment horizontal="center" vertical="center"/>
    </xf>
    <xf numFmtId="0" fontId="50" fillId="0" borderId="12" xfId="0" applyFont="1" applyBorder="1" applyAlignment="1">
      <alignment horizontal="center" vertical="center" readingOrder="1"/>
    </xf>
    <xf numFmtId="1" fontId="50" fillId="0" borderId="12" xfId="0" applyNumberFormat="1" applyFont="1" applyBorder="1" applyAlignment="1">
      <alignment horizontal="center" vertical="center" readingOrder="1"/>
    </xf>
    <xf numFmtId="0" fontId="50" fillId="0" borderId="13" xfId="0" applyFont="1" applyBorder="1" applyAlignment="1">
      <alignment horizontal="center" vertical="center" readingOrder="1"/>
    </xf>
    <xf numFmtId="0" fontId="52" fillId="0" borderId="23" xfId="0" applyFont="1" applyBorder="1" applyAlignment="1">
      <alignment horizontal="center" vertical="top" wrapText="1"/>
    </xf>
    <xf numFmtId="0" fontId="52" fillId="0" borderId="41" xfId="0" applyFont="1" applyBorder="1" applyAlignment="1">
      <alignment horizontal="center" vertical="top" wrapText="1"/>
    </xf>
    <xf numFmtId="0" fontId="52" fillId="0" borderId="24" xfId="0" applyFont="1" applyBorder="1" applyAlignment="1">
      <alignment horizontal="center" vertical="top" wrapText="1"/>
    </xf>
    <xf numFmtId="0" fontId="53" fillId="0" borderId="25" xfId="0" applyFont="1" applyBorder="1" applyAlignment="1">
      <alignment horizontal="center" vertical="center" wrapText="1"/>
    </xf>
    <xf numFmtId="0" fontId="54" fillId="0" borderId="27" xfId="0" applyFont="1" applyBorder="1" applyAlignment="1">
      <alignment horizontal="center" vertical="center" wrapText="1"/>
    </xf>
    <xf numFmtId="0" fontId="54" fillId="0" borderId="26" xfId="0" applyFont="1" applyBorder="1" applyAlignment="1">
      <alignment horizontal="center" vertical="center" wrapText="1"/>
    </xf>
    <xf numFmtId="0" fontId="53" fillId="0" borderId="18" xfId="0" applyFont="1" applyBorder="1" applyAlignment="1">
      <alignment horizontal="center" vertical="center" wrapText="1"/>
    </xf>
    <xf numFmtId="0" fontId="54" fillId="0" borderId="19" xfId="0" applyFont="1" applyBorder="1" applyAlignment="1">
      <alignment horizontal="center" vertical="center" wrapText="1"/>
    </xf>
    <xf numFmtId="0" fontId="54" fillId="0" borderId="19" xfId="0" applyFont="1" applyBorder="1" applyAlignment="1">
      <alignment horizontal="center" vertical="center" wrapText="1"/>
    </xf>
    <xf numFmtId="0" fontId="54" fillId="0" borderId="20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8" xfId="0" applyBorder="1" applyAlignment="1">
      <alignment horizontal="left" vertical="center"/>
    </xf>
    <xf numFmtId="10" fontId="55" fillId="0" borderId="8" xfId="0" applyNumberFormat="1" applyFont="1" applyBorder="1" applyAlignment="1">
      <alignment horizontal="center" vertical="center" shrinkToFi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2" fillId="0" borderId="10" xfId="0" applyFont="1" applyBorder="1" applyAlignment="1">
      <alignment horizontal="center" vertical="top"/>
    </xf>
    <xf numFmtId="0" fontId="2" fillId="0" borderId="42" xfId="0" applyFont="1" applyBorder="1" applyAlignment="1">
      <alignment horizontal="center" vertical="top"/>
    </xf>
    <xf numFmtId="0" fontId="2" fillId="0" borderId="12" xfId="0" applyFont="1" applyBorder="1" applyAlignment="1">
      <alignment horizontal="center" vertical="top"/>
    </xf>
    <xf numFmtId="10" fontId="56" fillId="0" borderId="12" xfId="0" applyNumberFormat="1" applyFont="1" applyBorder="1" applyAlignment="1">
      <alignment horizontal="center" vertical="top" shrinkToFit="1"/>
    </xf>
    <xf numFmtId="0" fontId="2" fillId="0" borderId="13" xfId="0" applyFont="1" applyBorder="1" applyAlignment="1">
      <alignment horizontal="center" vertical="top"/>
    </xf>
    <xf numFmtId="0" fontId="52" fillId="0" borderId="21" xfId="0" applyFont="1" applyBorder="1" applyAlignment="1">
      <alignment horizontal="center" vertical="top" wrapText="1"/>
    </xf>
    <xf numFmtId="0" fontId="52" fillId="0" borderId="12" xfId="0" applyFont="1" applyBorder="1" applyAlignment="1">
      <alignment horizontal="center" vertical="top" wrapText="1"/>
    </xf>
    <xf numFmtId="0" fontId="52" fillId="0" borderId="13" xfId="0" applyFont="1" applyBorder="1" applyAlignment="1">
      <alignment horizontal="center" vertical="top" wrapText="1"/>
    </xf>
    <xf numFmtId="0" fontId="54" fillId="0" borderId="44" xfId="0" applyFont="1" applyBorder="1" applyAlignment="1">
      <alignment horizontal="center" vertical="center" wrapText="1"/>
    </xf>
    <xf numFmtId="0" fontId="54" fillId="0" borderId="45" xfId="0" applyFont="1" applyBorder="1" applyAlignment="1">
      <alignment horizontal="center" vertical="center" wrapText="1"/>
    </xf>
    <xf numFmtId="0" fontId="54" fillId="0" borderId="46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10" fontId="55" fillId="0" borderId="8" xfId="0" applyNumberFormat="1" applyFont="1" applyBorder="1" applyAlignment="1">
      <alignment horizontal="center" vertical="top" shrinkToFit="1"/>
    </xf>
    <xf numFmtId="0" fontId="0" fillId="0" borderId="15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10" fontId="55" fillId="0" borderId="1" xfId="0" applyNumberFormat="1" applyFont="1" applyBorder="1" applyAlignment="1">
      <alignment horizontal="center" vertical="top" shrinkToFit="1"/>
    </xf>
    <xf numFmtId="0" fontId="0" fillId="0" borderId="17" xfId="0" applyBorder="1" applyAlignment="1">
      <alignment horizontal="center" vertical="top"/>
    </xf>
    <xf numFmtId="0" fontId="0" fillId="0" borderId="43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10" fontId="55" fillId="0" borderId="7" xfId="0" applyNumberFormat="1" applyFont="1" applyBorder="1" applyAlignment="1">
      <alignment horizontal="center" vertical="top" shrinkToFit="1"/>
    </xf>
    <xf numFmtId="0" fontId="0" fillId="0" borderId="22" xfId="0" applyBorder="1" applyAlignment="1">
      <alignment horizontal="center" vertical="top"/>
    </xf>
    <xf numFmtId="0" fontId="58" fillId="0" borderId="1" xfId="0" applyFont="1" applyBorder="1" applyAlignment="1">
      <alignment horizontal="center" vertical="center" wrapText="1"/>
    </xf>
    <xf numFmtId="0" fontId="59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vertical="top" wrapText="1"/>
    </xf>
    <xf numFmtId="0" fontId="13" fillId="0" borderId="1" xfId="0" applyFont="1" applyBorder="1" applyAlignment="1">
      <alignment horizontal="center" vertical="top" wrapText="1"/>
    </xf>
    <xf numFmtId="0" fontId="42" fillId="2" borderId="1" xfId="0" applyFont="1" applyFill="1" applyBorder="1"/>
    <xf numFmtId="0" fontId="42" fillId="0" borderId="1" xfId="0" applyFont="1" applyBorder="1" applyAlignment="1">
      <alignment horizontal="center"/>
    </xf>
    <xf numFmtId="0" fontId="16" fillId="2" borderId="1" xfId="0" applyFont="1" applyFill="1" applyBorder="1"/>
    <xf numFmtId="0" fontId="60" fillId="0" borderId="1" xfId="0" applyFont="1" applyBorder="1"/>
    <xf numFmtId="0" fontId="11" fillId="2" borderId="1" xfId="0" applyFont="1" applyFill="1" applyBorder="1"/>
    <xf numFmtId="0" fontId="11" fillId="0" borderId="1" xfId="0" applyFont="1" applyBorder="1" applyAlignment="1">
      <alignment horizontal="center"/>
    </xf>
    <xf numFmtId="0" fontId="61" fillId="2" borderId="1" xfId="0" applyFont="1" applyFill="1" applyBorder="1" applyAlignment="1">
      <alignment horizontal="center" vertical="center" wrapText="1"/>
    </xf>
    <xf numFmtId="0" fontId="62" fillId="0" borderId="1" xfId="0" applyFont="1" applyBorder="1" applyAlignment="1">
      <alignment horizontal="center" vertical="top" wrapText="1"/>
    </xf>
    <xf numFmtId="0" fontId="62" fillId="0" borderId="1" xfId="47" applyFont="1" applyBorder="1" applyAlignment="1" applyProtection="1">
      <alignment horizontal="center" vertical="top" wrapText="1"/>
    </xf>
    <xf numFmtId="0" fontId="63" fillId="0" borderId="7" xfId="0" applyFont="1" applyBorder="1" applyAlignment="1">
      <alignment horizontal="center" vertical="center" wrapText="1"/>
    </xf>
    <xf numFmtId="0" fontId="64" fillId="0" borderId="1" xfId="0" applyFont="1" applyBorder="1" applyAlignment="1">
      <alignment horizontal="center"/>
    </xf>
    <xf numFmtId="0" fontId="65" fillId="2" borderId="1" xfId="0" applyFont="1" applyFill="1" applyBorder="1"/>
    <xf numFmtId="0" fontId="42" fillId="0" borderId="1" xfId="0" applyFont="1" applyBorder="1" applyAlignment="1">
      <alignment horizontal="center" vertical="center" wrapText="1"/>
    </xf>
    <xf numFmtId="0" fontId="2" fillId="0" borderId="1" xfId="0" applyFont="1" applyBorder="1"/>
  </cellXfs>
  <cellStyles count="48">
    <cellStyle name="20% - Accent1" xfId="24" builtinId="30" customBuiltin="1"/>
    <cellStyle name="20% - Accent2" xfId="28" builtinId="34" customBuiltin="1"/>
    <cellStyle name="20% - Accent3" xfId="32" builtinId="38" customBuiltin="1"/>
    <cellStyle name="20% - Accent4" xfId="36" builtinId="42" customBuiltin="1"/>
    <cellStyle name="20% - Accent5" xfId="40" builtinId="46" customBuiltin="1"/>
    <cellStyle name="20% - Accent6" xfId="44" builtinId="50" customBuiltin="1"/>
    <cellStyle name="40% - Accent1" xfId="25" builtinId="31" customBuiltin="1"/>
    <cellStyle name="40% - Accent2" xfId="29" builtinId="35" customBuiltin="1"/>
    <cellStyle name="40% - Accent3" xfId="33" builtinId="39" customBuiltin="1"/>
    <cellStyle name="40% - Accent4" xfId="37" builtinId="43" customBuiltin="1"/>
    <cellStyle name="40% - Accent5" xfId="41" builtinId="47" customBuiltin="1"/>
    <cellStyle name="40% - Accent6" xfId="45" builtinId="51" customBuiltin="1"/>
    <cellStyle name="60% - Accent1" xfId="26" builtinId="32" customBuiltin="1"/>
    <cellStyle name="60% - Accent2" xfId="30" builtinId="36" customBuiltin="1"/>
    <cellStyle name="60% - Accent3" xfId="34" builtinId="40" customBuiltin="1"/>
    <cellStyle name="60% - Accent4" xfId="38" builtinId="44" customBuiltin="1"/>
    <cellStyle name="60% - Accent5" xfId="42" builtinId="48" customBuiltin="1"/>
    <cellStyle name="60% - Accent6" xfId="46" builtinId="52" customBuiltin="1"/>
    <cellStyle name="Accent1" xfId="23" builtinId="29" customBuiltin="1"/>
    <cellStyle name="Accent2" xfId="27" builtinId="33" customBuiltin="1"/>
    <cellStyle name="Accent3" xfId="31" builtinId="37" customBuiltin="1"/>
    <cellStyle name="Accent4" xfId="35" builtinId="41" customBuiltin="1"/>
    <cellStyle name="Accent5" xfId="39" builtinId="45" customBuiltin="1"/>
    <cellStyle name="Accent6" xfId="43" builtinId="49" customBuiltin="1"/>
    <cellStyle name="Bad" xfId="12" builtinId="27" customBuiltin="1"/>
    <cellStyle name="Calculation" xfId="16" builtinId="22" customBuiltin="1"/>
    <cellStyle name="Check Cell" xfId="18" builtinId="23" customBuiltin="1"/>
    <cellStyle name="Comma 2" xfId="4" xr:uid="{E4D00B4F-4861-474C-8ABE-12A535A2EC48}"/>
    <cellStyle name="Explanatory Text" xfId="21" builtinId="53" customBuiltin="1"/>
    <cellStyle name="Good" xfId="11" builtinId="26" customBuiltin="1"/>
    <cellStyle name="Heading 1" xfId="7" builtinId="16" customBuiltin="1"/>
    <cellStyle name="Heading 2" xfId="8" builtinId="17" customBuiltin="1"/>
    <cellStyle name="Heading 3" xfId="9" builtinId="18" customBuiltin="1"/>
    <cellStyle name="Heading 4" xfId="10" builtinId="19" customBuiltin="1"/>
    <cellStyle name="Hyperlink" xfId="47" builtinId="8"/>
    <cellStyle name="Input" xfId="14" builtinId="20" customBuiltin="1"/>
    <cellStyle name="Linked Cell" xfId="17" builtinId="24" customBuiltin="1"/>
    <cellStyle name="Neutral" xfId="13" builtinId="28" customBuiltin="1"/>
    <cellStyle name="Normal" xfId="0" builtinId="0"/>
    <cellStyle name="Normal 2" xfId="5" xr:uid="{F5384E88-92F6-4482-B551-DE9D18DC5DA9}"/>
    <cellStyle name="Normal 2 2" xfId="2" xr:uid="{DF30F228-F5E6-450C-ACBC-AEF3C69BC8B3}"/>
    <cellStyle name="Note" xfId="20" builtinId="10" customBuiltin="1"/>
    <cellStyle name="Output" xfId="15" builtinId="21" customBuiltin="1"/>
    <cellStyle name="Percent" xfId="1" builtinId="5"/>
    <cellStyle name="Percent 2 2" xfId="3" xr:uid="{3DE2986C-72A1-42C7-80D4-190EAA8D7278}"/>
    <cellStyle name="Title" xfId="6" builtinId="15" customBuiltin="1"/>
    <cellStyle name="Total" xfId="22" builtinId="25" customBuiltin="1"/>
    <cellStyle name="Warning Text" xfId="19" builtinId="11" customBuiltin="1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hyperlink" Target="https://en.wikipedia.org/wiki/Kotputli-Behror_district" TargetMode="External"/><Relationship Id="rId1" Type="http://schemas.openxmlformats.org/officeDocument/2006/relationships/hyperlink" Target="https://en.wikipedia.org/wiki/Khairthal-Tijara_distric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2"/>
  <sheetViews>
    <sheetView topLeftCell="A12" workbookViewId="0">
      <selection activeCell="Q9" sqref="Q9"/>
    </sheetView>
  </sheetViews>
  <sheetFormatPr defaultRowHeight="15" x14ac:dyDescent="0.25"/>
  <cols>
    <col min="2" max="2" width="25" bestFit="1" customWidth="1"/>
    <col min="4" max="4" width="10.42578125" bestFit="1" customWidth="1"/>
    <col min="5" max="5" width="11.140625" bestFit="1" customWidth="1"/>
    <col min="6" max="6" width="10.140625" bestFit="1" customWidth="1"/>
    <col min="7" max="7" width="14.85546875" bestFit="1" customWidth="1"/>
    <col min="10" max="10" width="12" customWidth="1"/>
    <col min="11" max="11" width="9.28515625" customWidth="1"/>
    <col min="12" max="12" width="10.140625" bestFit="1" customWidth="1"/>
  </cols>
  <sheetData>
    <row r="1" spans="1:13" ht="18" x14ac:dyDescent="0.25">
      <c r="A1" s="69" t="s">
        <v>337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</row>
    <row r="2" spans="1:13" ht="60" x14ac:dyDescent="0.25">
      <c r="A2" s="70" t="s">
        <v>0</v>
      </c>
      <c r="B2" s="70" t="s">
        <v>1</v>
      </c>
      <c r="C2" s="71" t="s">
        <v>2</v>
      </c>
      <c r="D2" s="70" t="s">
        <v>3</v>
      </c>
      <c r="E2" s="70" t="s">
        <v>4</v>
      </c>
      <c r="F2" s="70" t="s">
        <v>5</v>
      </c>
      <c r="G2" s="70" t="s">
        <v>6</v>
      </c>
      <c r="H2" s="71" t="s">
        <v>7</v>
      </c>
      <c r="I2" s="71" t="s">
        <v>8</v>
      </c>
      <c r="J2" s="71" t="s">
        <v>9</v>
      </c>
      <c r="K2" s="71" t="s">
        <v>338</v>
      </c>
      <c r="L2" s="71" t="s">
        <v>11</v>
      </c>
      <c r="M2" s="71" t="s">
        <v>12</v>
      </c>
    </row>
    <row r="3" spans="1:13" x14ac:dyDescent="0.25">
      <c r="A3" s="72">
        <v>1</v>
      </c>
      <c r="B3" s="72" t="s">
        <v>13</v>
      </c>
      <c r="C3" s="73" t="s">
        <v>14</v>
      </c>
      <c r="D3" s="73">
        <v>6345600</v>
      </c>
      <c r="E3" s="73">
        <v>1665291</v>
      </c>
      <c r="F3" s="73">
        <v>8010891</v>
      </c>
      <c r="G3" s="34">
        <v>60868013751.710022</v>
      </c>
      <c r="H3" s="73">
        <v>343944</v>
      </c>
      <c r="I3" s="74">
        <f t="shared" ref="I3:I32" si="0">H3/F3%</f>
        <v>4.2934549977025025</v>
      </c>
      <c r="J3" s="73">
        <v>7724592</v>
      </c>
      <c r="K3" s="75">
        <f t="shared" ref="K3:K32" si="1">J3/F3%</f>
        <v>96.426127880157154</v>
      </c>
      <c r="L3" s="73">
        <v>7801035</v>
      </c>
      <c r="M3" s="75">
        <f t="shared" ref="M3:M32" si="2">L3/F3%</f>
        <v>97.380366303823124</v>
      </c>
    </row>
    <row r="4" spans="1:13" x14ac:dyDescent="0.25">
      <c r="A4" s="72">
        <v>2</v>
      </c>
      <c r="B4" s="72" t="s">
        <v>15</v>
      </c>
      <c r="C4" s="73" t="s">
        <v>14</v>
      </c>
      <c r="D4" s="73">
        <v>379442</v>
      </c>
      <c r="E4" s="73">
        <v>152140</v>
      </c>
      <c r="F4" s="73">
        <v>531582</v>
      </c>
      <c r="G4" s="34">
        <v>3991279750.1800017</v>
      </c>
      <c r="H4" s="73">
        <v>51659</v>
      </c>
      <c r="I4" s="74">
        <f t="shared" si="0"/>
        <v>9.7179738967835636</v>
      </c>
      <c r="J4" s="73">
        <v>469761</v>
      </c>
      <c r="K4" s="75">
        <f t="shared" si="1"/>
        <v>88.370373714685599</v>
      </c>
      <c r="L4" s="73">
        <v>514772</v>
      </c>
      <c r="M4" s="75">
        <f t="shared" si="2"/>
        <v>96.837740931784751</v>
      </c>
    </row>
    <row r="5" spans="1:13" x14ac:dyDescent="0.25">
      <c r="A5" s="72">
        <v>3</v>
      </c>
      <c r="B5" s="72" t="s">
        <v>16</v>
      </c>
      <c r="C5" s="73" t="s">
        <v>14</v>
      </c>
      <c r="D5" s="73">
        <v>45064</v>
      </c>
      <c r="E5" s="73">
        <v>92487</v>
      </c>
      <c r="F5" s="73">
        <v>137551</v>
      </c>
      <c r="G5" s="34">
        <v>964595527</v>
      </c>
      <c r="H5" s="73">
        <v>17487</v>
      </c>
      <c r="I5" s="74">
        <f t="shared" si="0"/>
        <v>12.713102776424744</v>
      </c>
      <c r="J5" s="73">
        <v>102438</v>
      </c>
      <c r="K5" s="75">
        <f t="shared" si="1"/>
        <v>74.47274101969451</v>
      </c>
      <c r="L5" s="73">
        <v>129209</v>
      </c>
      <c r="M5" s="75">
        <f t="shared" si="2"/>
        <v>93.935340346489667</v>
      </c>
    </row>
    <row r="6" spans="1:13" x14ac:dyDescent="0.25">
      <c r="A6" s="72">
        <v>4</v>
      </c>
      <c r="B6" s="72" t="s">
        <v>17</v>
      </c>
      <c r="C6" s="73" t="s">
        <v>14</v>
      </c>
      <c r="D6" s="73">
        <v>309751</v>
      </c>
      <c r="E6" s="73">
        <v>238080</v>
      </c>
      <c r="F6" s="73">
        <v>547831</v>
      </c>
      <c r="G6" s="34">
        <v>4618995060.9399986</v>
      </c>
      <c r="H6" s="73">
        <v>82694</v>
      </c>
      <c r="I6" s="74">
        <f t="shared" si="0"/>
        <v>15.094801133926337</v>
      </c>
      <c r="J6" s="73">
        <v>401742</v>
      </c>
      <c r="K6" s="75">
        <f t="shared" si="1"/>
        <v>73.333199472099963</v>
      </c>
      <c r="L6" s="73">
        <v>511207</v>
      </c>
      <c r="M6" s="75">
        <f t="shared" si="2"/>
        <v>93.314726621896156</v>
      </c>
    </row>
    <row r="7" spans="1:13" x14ac:dyDescent="0.25">
      <c r="A7" s="72">
        <v>5</v>
      </c>
      <c r="B7" s="72" t="s">
        <v>18</v>
      </c>
      <c r="C7" s="73" t="s">
        <v>14</v>
      </c>
      <c r="D7" s="73">
        <v>353260</v>
      </c>
      <c r="E7" s="73">
        <v>130126</v>
      </c>
      <c r="F7" s="73">
        <v>483386</v>
      </c>
      <c r="G7" s="34">
        <v>3086460383.5299997</v>
      </c>
      <c r="H7" s="73">
        <v>47370</v>
      </c>
      <c r="I7" s="74">
        <f t="shared" si="0"/>
        <v>9.7996218343104697</v>
      </c>
      <c r="J7" s="73">
        <v>217438</v>
      </c>
      <c r="K7" s="75">
        <f t="shared" si="1"/>
        <v>44.982270897378079</v>
      </c>
      <c r="L7" s="73">
        <v>425223</v>
      </c>
      <c r="M7" s="75">
        <f t="shared" si="2"/>
        <v>87.967586980177344</v>
      </c>
    </row>
    <row r="8" spans="1:13" x14ac:dyDescent="0.25">
      <c r="A8" s="72">
        <v>6</v>
      </c>
      <c r="B8" s="72" t="s">
        <v>19</v>
      </c>
      <c r="C8" s="73" t="s">
        <v>14</v>
      </c>
      <c r="D8" s="73">
        <v>186138</v>
      </c>
      <c r="E8" s="73">
        <v>154852</v>
      </c>
      <c r="F8" s="73">
        <v>340990</v>
      </c>
      <c r="G8" s="34">
        <v>1771301794.4300001</v>
      </c>
      <c r="H8" s="73">
        <v>44387</v>
      </c>
      <c r="I8" s="74">
        <f t="shared" si="0"/>
        <v>13.017097275579928</v>
      </c>
      <c r="J8" s="73">
        <v>272494</v>
      </c>
      <c r="K8" s="75">
        <f t="shared" si="1"/>
        <v>79.912607407841875</v>
      </c>
      <c r="L8" s="73">
        <v>208074</v>
      </c>
      <c r="M8" s="75">
        <f t="shared" si="2"/>
        <v>61.020557787618401</v>
      </c>
    </row>
    <row r="9" spans="1:13" x14ac:dyDescent="0.25">
      <c r="A9" s="72">
        <v>7</v>
      </c>
      <c r="B9" s="72" t="s">
        <v>20</v>
      </c>
      <c r="C9" s="73" t="s">
        <v>14</v>
      </c>
      <c r="D9" s="73">
        <v>42169</v>
      </c>
      <c r="E9" s="73">
        <v>150240</v>
      </c>
      <c r="F9" s="73">
        <v>192409</v>
      </c>
      <c r="G9" s="34">
        <v>850139717.53000009</v>
      </c>
      <c r="H9" s="73">
        <v>4049</v>
      </c>
      <c r="I9" s="74">
        <f t="shared" si="0"/>
        <v>2.1043714171374521</v>
      </c>
      <c r="J9" s="73">
        <v>182554</v>
      </c>
      <c r="K9" s="75">
        <f t="shared" si="1"/>
        <v>94.878098217858835</v>
      </c>
      <c r="L9" s="73">
        <v>186434</v>
      </c>
      <c r="M9" s="75">
        <f t="shared" si="2"/>
        <v>96.894635905804833</v>
      </c>
    </row>
    <row r="10" spans="1:13" x14ac:dyDescent="0.25">
      <c r="A10" s="72">
        <v>8</v>
      </c>
      <c r="B10" s="72" t="s">
        <v>21</v>
      </c>
      <c r="C10" s="73" t="s">
        <v>14</v>
      </c>
      <c r="D10" s="73">
        <v>67233</v>
      </c>
      <c r="E10" s="73">
        <v>36131</v>
      </c>
      <c r="F10" s="73">
        <v>103364</v>
      </c>
      <c r="G10" s="34">
        <v>247772777</v>
      </c>
      <c r="H10" s="73">
        <v>5132</v>
      </c>
      <c r="I10" s="74">
        <f t="shared" si="0"/>
        <v>4.9649781355210703</v>
      </c>
      <c r="J10" s="73">
        <v>65749</v>
      </c>
      <c r="K10" s="75">
        <f t="shared" si="1"/>
        <v>63.609186950969381</v>
      </c>
      <c r="L10" s="73">
        <v>92819</v>
      </c>
      <c r="M10" s="75">
        <f t="shared" si="2"/>
        <v>89.798188924577218</v>
      </c>
    </row>
    <row r="11" spans="1:13" x14ac:dyDescent="0.25">
      <c r="A11" s="72">
        <v>9</v>
      </c>
      <c r="B11" s="72" t="s">
        <v>22</v>
      </c>
      <c r="C11" s="73" t="s">
        <v>14</v>
      </c>
      <c r="D11" s="73">
        <v>3083018</v>
      </c>
      <c r="E11" s="73">
        <v>476466</v>
      </c>
      <c r="F11" s="73">
        <v>3559484</v>
      </c>
      <c r="G11" s="34">
        <v>21899907574.860001</v>
      </c>
      <c r="H11" s="73">
        <v>517971</v>
      </c>
      <c r="I11" s="74">
        <f t="shared" si="0"/>
        <v>14.551856392668153</v>
      </c>
      <c r="J11" s="73">
        <v>2518750</v>
      </c>
      <c r="K11" s="75">
        <f t="shared" si="1"/>
        <v>70.761660959846992</v>
      </c>
      <c r="L11" s="73">
        <v>3358592</v>
      </c>
      <c r="M11" s="75">
        <f t="shared" si="2"/>
        <v>94.356148250701509</v>
      </c>
    </row>
    <row r="12" spans="1:13" x14ac:dyDescent="0.25">
      <c r="A12" s="72">
        <v>10</v>
      </c>
      <c r="B12" s="72" t="s">
        <v>23</v>
      </c>
      <c r="C12" s="73" t="s">
        <v>14</v>
      </c>
      <c r="D12" s="73">
        <v>9146173</v>
      </c>
      <c r="E12" s="73">
        <v>1495703</v>
      </c>
      <c r="F12" s="73">
        <v>10641876</v>
      </c>
      <c r="G12" s="34">
        <v>68306186413.459999</v>
      </c>
      <c r="H12" s="73">
        <v>313095</v>
      </c>
      <c r="I12" s="74">
        <f t="shared" si="0"/>
        <v>2.9421034411601865</v>
      </c>
      <c r="J12" s="73">
        <v>9056733</v>
      </c>
      <c r="K12" s="75">
        <f t="shared" si="1"/>
        <v>85.104665756300861</v>
      </c>
      <c r="L12" s="73">
        <v>9695256</v>
      </c>
      <c r="M12" s="75">
        <f t="shared" si="2"/>
        <v>91.104763859304512</v>
      </c>
    </row>
    <row r="13" spans="1:13" x14ac:dyDescent="0.25">
      <c r="A13" s="72">
        <v>11</v>
      </c>
      <c r="B13" s="72" t="s">
        <v>24</v>
      </c>
      <c r="C13" s="73" t="s">
        <v>14</v>
      </c>
      <c r="D13" s="73">
        <v>698035</v>
      </c>
      <c r="E13" s="73">
        <v>656329</v>
      </c>
      <c r="F13" s="73">
        <v>1354364</v>
      </c>
      <c r="G13" s="34">
        <v>6432779756</v>
      </c>
      <c r="H13" s="73">
        <v>136976</v>
      </c>
      <c r="I13" s="74">
        <f t="shared" si="0"/>
        <v>10.113676973103242</v>
      </c>
      <c r="J13" s="73">
        <v>754923</v>
      </c>
      <c r="K13" s="75">
        <f t="shared" si="1"/>
        <v>55.740037390243685</v>
      </c>
      <c r="L13" s="73">
        <v>1316416</v>
      </c>
      <c r="M13" s="75">
        <f t="shared" si="2"/>
        <v>97.198094456143252</v>
      </c>
    </row>
    <row r="14" spans="1:13" x14ac:dyDescent="0.25">
      <c r="A14" s="72">
        <v>12</v>
      </c>
      <c r="B14" s="72" t="s">
        <v>25</v>
      </c>
      <c r="C14" s="73" t="s">
        <v>14</v>
      </c>
      <c r="D14" s="73">
        <v>432252</v>
      </c>
      <c r="E14" s="73">
        <v>199408</v>
      </c>
      <c r="F14" s="73">
        <v>631660</v>
      </c>
      <c r="G14" s="34">
        <v>3822645750.5800004</v>
      </c>
      <c r="H14" s="73">
        <v>119721</v>
      </c>
      <c r="I14" s="74">
        <f t="shared" si="0"/>
        <v>18.953392647943513</v>
      </c>
      <c r="J14" s="73">
        <v>373141</v>
      </c>
      <c r="K14" s="75">
        <f t="shared" si="1"/>
        <v>59.073077288414652</v>
      </c>
      <c r="L14" s="73">
        <v>571784</v>
      </c>
      <c r="M14" s="75">
        <f t="shared" si="2"/>
        <v>90.520849824272545</v>
      </c>
    </row>
    <row r="15" spans="1:13" x14ac:dyDescent="0.25">
      <c r="A15" s="76" t="s">
        <v>26</v>
      </c>
      <c r="B15" s="76"/>
      <c r="C15" s="31"/>
      <c r="D15" s="31">
        <f>SUM(D3:D14)</f>
        <v>21088135</v>
      </c>
      <c r="E15" s="31">
        <f t="shared" ref="E15:L15" si="3">SUM(E3:E14)</f>
        <v>5447253</v>
      </c>
      <c r="F15" s="31">
        <f t="shared" si="3"/>
        <v>26535388</v>
      </c>
      <c r="G15" s="77">
        <f t="shared" si="3"/>
        <v>176860078257.22</v>
      </c>
      <c r="H15" s="77">
        <f>SUM(H3:H14)</f>
        <v>1684485</v>
      </c>
      <c r="I15" s="78">
        <f t="shared" si="0"/>
        <v>6.3480699811135226</v>
      </c>
      <c r="J15" s="31">
        <f t="shared" si="3"/>
        <v>22140315</v>
      </c>
      <c r="K15" s="79">
        <f t="shared" si="1"/>
        <v>83.436937119592898</v>
      </c>
      <c r="L15" s="31">
        <f t="shared" si="3"/>
        <v>24810821</v>
      </c>
      <c r="M15" s="79">
        <f t="shared" si="2"/>
        <v>93.500878901789562</v>
      </c>
    </row>
    <row r="16" spans="1:13" x14ac:dyDescent="0.25">
      <c r="A16" s="72">
        <v>13</v>
      </c>
      <c r="B16" s="72" t="s">
        <v>27</v>
      </c>
      <c r="C16" s="73" t="s">
        <v>28</v>
      </c>
      <c r="D16" s="73">
        <v>3961</v>
      </c>
      <c r="E16" s="73">
        <v>86499</v>
      </c>
      <c r="F16" s="73">
        <v>90460</v>
      </c>
      <c r="G16" s="34">
        <v>830052841</v>
      </c>
      <c r="H16" s="73">
        <v>8003</v>
      </c>
      <c r="I16" s="74">
        <f t="shared" si="0"/>
        <v>8.847004200751714</v>
      </c>
      <c r="J16" s="73">
        <v>50945</v>
      </c>
      <c r="K16" s="75">
        <f t="shared" si="1"/>
        <v>56.317709484855186</v>
      </c>
      <c r="L16" s="73">
        <v>72414</v>
      </c>
      <c r="M16" s="75">
        <f t="shared" si="2"/>
        <v>80.050851204952465</v>
      </c>
    </row>
    <row r="17" spans="1:13" x14ac:dyDescent="0.25">
      <c r="A17" s="72">
        <v>14</v>
      </c>
      <c r="B17" s="72" t="s">
        <v>29</v>
      </c>
      <c r="C17" s="73" t="s">
        <v>28</v>
      </c>
      <c r="D17" s="73">
        <v>0</v>
      </c>
      <c r="E17" s="73">
        <v>512</v>
      </c>
      <c r="F17" s="73">
        <v>512</v>
      </c>
      <c r="G17" s="34">
        <v>2574981.64</v>
      </c>
      <c r="H17" s="73">
        <v>17</v>
      </c>
      <c r="I17" s="74">
        <f t="shared" si="0"/>
        <v>3.3203125</v>
      </c>
      <c r="J17" s="73">
        <v>420</v>
      </c>
      <c r="K17" s="75">
        <f t="shared" si="1"/>
        <v>82.03125</v>
      </c>
      <c r="L17" s="73">
        <v>448</v>
      </c>
      <c r="M17" s="75">
        <f t="shared" si="2"/>
        <v>87.5</v>
      </c>
    </row>
    <row r="18" spans="1:13" x14ac:dyDescent="0.25">
      <c r="A18" s="72">
        <v>15</v>
      </c>
      <c r="B18" s="72" t="s">
        <v>30</v>
      </c>
      <c r="C18" s="73" t="s">
        <v>28</v>
      </c>
      <c r="D18" s="73">
        <v>74</v>
      </c>
      <c r="E18" s="73">
        <v>2344</v>
      </c>
      <c r="F18" s="73">
        <v>2418</v>
      </c>
      <c r="G18" s="34">
        <v>8471852.4400000013</v>
      </c>
      <c r="H18" s="73">
        <v>889</v>
      </c>
      <c r="I18" s="74">
        <f t="shared" si="0"/>
        <v>36.765922249793221</v>
      </c>
      <c r="J18" s="73">
        <v>322</v>
      </c>
      <c r="K18" s="75">
        <f t="shared" si="1"/>
        <v>13.316790736145576</v>
      </c>
      <c r="L18" s="73">
        <v>2024</v>
      </c>
      <c r="M18" s="75">
        <f t="shared" si="2"/>
        <v>83.705541770057906</v>
      </c>
    </row>
    <row r="19" spans="1:13" x14ac:dyDescent="0.25">
      <c r="A19" s="72">
        <v>16</v>
      </c>
      <c r="B19" s="72" t="s">
        <v>31</v>
      </c>
      <c r="C19" s="73" t="s">
        <v>28</v>
      </c>
      <c r="D19" s="73">
        <v>22337</v>
      </c>
      <c r="E19" s="73">
        <v>413983</v>
      </c>
      <c r="F19" s="73">
        <v>436320</v>
      </c>
      <c r="G19" s="34">
        <v>2090262516.55</v>
      </c>
      <c r="H19" s="73">
        <v>159467</v>
      </c>
      <c r="I19" s="74">
        <f t="shared" si="0"/>
        <v>36.548175650898422</v>
      </c>
      <c r="J19" s="73">
        <v>436308</v>
      </c>
      <c r="K19" s="75">
        <f t="shared" si="1"/>
        <v>99.997249724972505</v>
      </c>
      <c r="L19" s="73">
        <v>269595</v>
      </c>
      <c r="M19" s="75">
        <f t="shared" si="2"/>
        <v>61.788366336633665</v>
      </c>
    </row>
    <row r="20" spans="1:13" x14ac:dyDescent="0.25">
      <c r="A20" s="72">
        <v>17</v>
      </c>
      <c r="B20" s="72" t="s">
        <v>32</v>
      </c>
      <c r="C20" s="73" t="s">
        <v>28</v>
      </c>
      <c r="D20" s="73">
        <v>758221</v>
      </c>
      <c r="E20" s="73">
        <v>165631</v>
      </c>
      <c r="F20" s="73">
        <v>923852</v>
      </c>
      <c r="G20" s="34">
        <v>2528191944.2800007</v>
      </c>
      <c r="H20" s="73">
        <v>162923</v>
      </c>
      <c r="I20" s="74">
        <f t="shared" si="0"/>
        <v>17.635183990509301</v>
      </c>
      <c r="J20" s="73">
        <v>893091</v>
      </c>
      <c r="K20" s="75">
        <f t="shared" si="1"/>
        <v>96.67035412598554</v>
      </c>
      <c r="L20" s="73">
        <v>789059</v>
      </c>
      <c r="M20" s="75">
        <f t="shared" si="2"/>
        <v>85.409676008711344</v>
      </c>
    </row>
    <row r="21" spans="1:13" x14ac:dyDescent="0.25">
      <c r="A21" s="72">
        <v>18</v>
      </c>
      <c r="B21" s="72" t="s">
        <v>33</v>
      </c>
      <c r="C21" s="73" t="s">
        <v>28</v>
      </c>
      <c r="D21" s="73">
        <v>24143</v>
      </c>
      <c r="E21" s="73">
        <v>63543</v>
      </c>
      <c r="F21" s="73">
        <v>87686</v>
      </c>
      <c r="G21" s="34">
        <v>499800057.6099999</v>
      </c>
      <c r="H21" s="73">
        <v>18497</v>
      </c>
      <c r="I21" s="74">
        <f t="shared" si="0"/>
        <v>21.094587505417056</v>
      </c>
      <c r="J21" s="73">
        <v>38682</v>
      </c>
      <c r="K21" s="75">
        <f t="shared" si="1"/>
        <v>44.114225760098535</v>
      </c>
      <c r="L21" s="73">
        <v>54969</v>
      </c>
      <c r="M21" s="75">
        <f t="shared" si="2"/>
        <v>62.68845653810186</v>
      </c>
    </row>
    <row r="22" spans="1:13" x14ac:dyDescent="0.25">
      <c r="A22" s="72">
        <v>19</v>
      </c>
      <c r="B22" s="72" t="s">
        <v>34</v>
      </c>
      <c r="C22" s="73" t="s">
        <v>28</v>
      </c>
      <c r="D22" s="73">
        <v>8240</v>
      </c>
      <c r="E22" s="73">
        <v>9925</v>
      </c>
      <c r="F22" s="73">
        <v>18165</v>
      </c>
      <c r="G22" s="34">
        <v>64481008.899999991</v>
      </c>
      <c r="H22" s="73">
        <v>1322</v>
      </c>
      <c r="I22" s="74">
        <f t="shared" si="0"/>
        <v>7.277731902009358</v>
      </c>
      <c r="J22" s="73">
        <v>18013</v>
      </c>
      <c r="K22" s="75">
        <f t="shared" si="1"/>
        <v>99.163225984035236</v>
      </c>
      <c r="L22" s="73">
        <v>6840</v>
      </c>
      <c r="M22" s="75">
        <f t="shared" si="2"/>
        <v>37.65483071841453</v>
      </c>
    </row>
    <row r="23" spans="1:13" x14ac:dyDescent="0.25">
      <c r="A23" s="72">
        <v>20</v>
      </c>
      <c r="B23" s="72" t="s">
        <v>35</v>
      </c>
      <c r="C23" s="73" t="s">
        <v>28</v>
      </c>
      <c r="D23" s="73">
        <v>0</v>
      </c>
      <c r="E23" s="73">
        <v>622</v>
      </c>
      <c r="F23" s="73">
        <v>622</v>
      </c>
      <c r="G23" s="34">
        <v>1291470</v>
      </c>
      <c r="H23" s="73">
        <v>271</v>
      </c>
      <c r="I23" s="74">
        <f t="shared" si="0"/>
        <v>43.569131832797432</v>
      </c>
      <c r="J23" s="73">
        <v>455</v>
      </c>
      <c r="K23" s="75">
        <f t="shared" si="1"/>
        <v>73.151125401929264</v>
      </c>
      <c r="L23" s="73">
        <v>497</v>
      </c>
      <c r="M23" s="75">
        <f t="shared" si="2"/>
        <v>79.903536977491967</v>
      </c>
    </row>
    <row r="24" spans="1:13" x14ac:dyDescent="0.25">
      <c r="A24" s="72">
        <v>21</v>
      </c>
      <c r="B24" s="72" t="s">
        <v>36</v>
      </c>
      <c r="C24" s="73" t="s">
        <v>28</v>
      </c>
      <c r="D24" s="73">
        <v>0</v>
      </c>
      <c r="E24" s="73">
        <v>638</v>
      </c>
      <c r="F24" s="73">
        <v>638</v>
      </c>
      <c r="G24" s="34">
        <v>945211.46</v>
      </c>
      <c r="H24" s="73">
        <v>272</v>
      </c>
      <c r="I24" s="74">
        <f t="shared" si="0"/>
        <v>42.63322884012539</v>
      </c>
      <c r="J24" s="73">
        <v>637</v>
      </c>
      <c r="K24" s="75">
        <f t="shared" si="1"/>
        <v>99.843260188087783</v>
      </c>
      <c r="L24" s="73">
        <v>499</v>
      </c>
      <c r="M24" s="75">
        <f t="shared" si="2"/>
        <v>78.213166144200628</v>
      </c>
    </row>
    <row r="25" spans="1:13" x14ac:dyDescent="0.25">
      <c r="A25" s="72">
        <v>22</v>
      </c>
      <c r="B25" s="72" t="s">
        <v>37</v>
      </c>
      <c r="C25" s="73" t="s">
        <v>28</v>
      </c>
      <c r="D25" s="73">
        <v>14090</v>
      </c>
      <c r="E25" s="73">
        <v>21036</v>
      </c>
      <c r="F25" s="73">
        <v>35126</v>
      </c>
      <c r="G25" s="34">
        <v>83014831.399999991</v>
      </c>
      <c r="H25" s="73">
        <v>14113</v>
      </c>
      <c r="I25" s="74">
        <f t="shared" si="0"/>
        <v>40.178215566816604</v>
      </c>
      <c r="J25" s="73">
        <v>27495</v>
      </c>
      <c r="K25" s="75">
        <f t="shared" si="1"/>
        <v>78.275351591413767</v>
      </c>
      <c r="L25" s="73">
        <v>31093</v>
      </c>
      <c r="M25" s="75">
        <f t="shared" si="2"/>
        <v>88.518476342310535</v>
      </c>
    </row>
    <row r="26" spans="1:13" x14ac:dyDescent="0.25">
      <c r="A26" s="72">
        <v>23</v>
      </c>
      <c r="B26" s="72" t="s">
        <v>38</v>
      </c>
      <c r="C26" s="73" t="s">
        <v>28</v>
      </c>
      <c r="D26" s="73">
        <v>4959</v>
      </c>
      <c r="E26" s="73">
        <v>1949</v>
      </c>
      <c r="F26" s="73">
        <v>6908</v>
      </c>
      <c r="G26" s="34">
        <v>13178045.34</v>
      </c>
      <c r="H26" s="73">
        <v>896</v>
      </c>
      <c r="I26" s="74">
        <f t="shared" si="0"/>
        <v>12.970469021424435</v>
      </c>
      <c r="J26" s="73">
        <v>6908</v>
      </c>
      <c r="K26" s="75">
        <f t="shared" si="1"/>
        <v>100</v>
      </c>
      <c r="L26" s="73">
        <v>6908</v>
      </c>
      <c r="M26" s="75">
        <f t="shared" si="2"/>
        <v>100</v>
      </c>
    </row>
    <row r="27" spans="1:13" x14ac:dyDescent="0.25">
      <c r="A27" s="72">
        <v>24</v>
      </c>
      <c r="B27" s="72" t="s">
        <v>39</v>
      </c>
      <c r="C27" s="73" t="s">
        <v>28</v>
      </c>
      <c r="D27" s="73">
        <v>0</v>
      </c>
      <c r="E27" s="73">
        <v>664</v>
      </c>
      <c r="F27" s="73">
        <v>664</v>
      </c>
      <c r="G27" s="34">
        <v>3649703.13</v>
      </c>
      <c r="H27" s="73">
        <v>319</v>
      </c>
      <c r="I27" s="74">
        <f>H27/F27%</f>
        <v>48.0421686746988</v>
      </c>
      <c r="J27" s="73">
        <v>448</v>
      </c>
      <c r="K27" s="75">
        <f t="shared" si="1"/>
        <v>67.46987951807229</v>
      </c>
      <c r="L27" s="73">
        <v>649</v>
      </c>
      <c r="M27" s="75">
        <f t="shared" si="2"/>
        <v>97.740963855421697</v>
      </c>
    </row>
    <row r="28" spans="1:13" x14ac:dyDescent="0.25">
      <c r="A28" s="72">
        <v>25</v>
      </c>
      <c r="B28" s="72" t="s">
        <v>40</v>
      </c>
      <c r="C28" s="73" t="s">
        <v>28</v>
      </c>
      <c r="D28" s="73">
        <v>27831</v>
      </c>
      <c r="E28" s="73">
        <v>5073</v>
      </c>
      <c r="F28" s="73">
        <v>32904</v>
      </c>
      <c r="G28" s="34">
        <v>159823562.86000001</v>
      </c>
      <c r="H28" s="73">
        <v>7327</v>
      </c>
      <c r="I28" s="74">
        <f t="shared" si="0"/>
        <v>22.267809384877218</v>
      </c>
      <c r="J28" s="73">
        <v>32904</v>
      </c>
      <c r="K28" s="75">
        <f t="shared" si="1"/>
        <v>100</v>
      </c>
      <c r="L28" s="73">
        <v>31027</v>
      </c>
      <c r="M28" s="75">
        <f t="shared" si="2"/>
        <v>94.295526379771445</v>
      </c>
    </row>
    <row r="29" spans="1:13" x14ac:dyDescent="0.25">
      <c r="A29" s="76" t="s">
        <v>41</v>
      </c>
      <c r="B29" s="76"/>
      <c r="C29" s="31"/>
      <c r="D29" s="31">
        <f>SUM(D16:D28)</f>
        <v>863856</v>
      </c>
      <c r="E29" s="31">
        <f t="shared" ref="E29:L29" si="4">SUM(E16:E28)</f>
        <v>772419</v>
      </c>
      <c r="F29" s="31">
        <f t="shared" si="4"/>
        <v>1636275</v>
      </c>
      <c r="G29" s="31">
        <f t="shared" si="4"/>
        <v>6285738026.6099997</v>
      </c>
      <c r="H29" s="31">
        <f>SUM(H16:H28)</f>
        <v>374316</v>
      </c>
      <c r="I29" s="78">
        <f t="shared" si="0"/>
        <v>22.876105789063573</v>
      </c>
      <c r="J29" s="31">
        <f t="shared" si="4"/>
        <v>1506628</v>
      </c>
      <c r="K29" s="79">
        <f t="shared" si="1"/>
        <v>92.076698598951893</v>
      </c>
      <c r="L29" s="31">
        <f t="shared" si="4"/>
        <v>1266022</v>
      </c>
      <c r="M29" s="79">
        <f t="shared" si="2"/>
        <v>77.372202105391821</v>
      </c>
    </row>
    <row r="30" spans="1:13" x14ac:dyDescent="0.25">
      <c r="A30" s="80">
        <v>26</v>
      </c>
      <c r="B30" s="81" t="s">
        <v>42</v>
      </c>
      <c r="C30" s="73" t="s">
        <v>43</v>
      </c>
      <c r="D30" s="73">
        <v>7535380</v>
      </c>
      <c r="E30" s="73">
        <v>2845824</v>
      </c>
      <c r="F30" s="73">
        <v>10381204</v>
      </c>
      <c r="G30" s="73">
        <v>63533667939.32</v>
      </c>
      <c r="H30" s="73">
        <v>866100</v>
      </c>
      <c r="I30" s="74">
        <f t="shared" si="0"/>
        <v>8.3429629164401362</v>
      </c>
      <c r="J30" s="73">
        <v>5075547</v>
      </c>
      <c r="K30" s="75">
        <f t="shared" si="1"/>
        <v>48.891698881940862</v>
      </c>
      <c r="L30" s="73">
        <v>9609047</v>
      </c>
      <c r="M30" s="75">
        <f t="shared" si="2"/>
        <v>92.561970653885624</v>
      </c>
    </row>
    <row r="31" spans="1:13" x14ac:dyDescent="0.25">
      <c r="A31" s="76" t="s">
        <v>44</v>
      </c>
      <c r="B31" s="76"/>
      <c r="C31" s="31"/>
      <c r="D31" s="31">
        <v>7535380</v>
      </c>
      <c r="E31" s="31">
        <v>2845824</v>
      </c>
      <c r="F31" s="31">
        <v>10381204</v>
      </c>
      <c r="G31" s="31">
        <v>63533667939.32</v>
      </c>
      <c r="H31" s="31">
        <v>866100</v>
      </c>
      <c r="I31" s="78">
        <v>8.3429629164401362</v>
      </c>
      <c r="J31" s="31">
        <v>5075547</v>
      </c>
      <c r="K31" s="79">
        <v>48.891698881940862</v>
      </c>
      <c r="L31" s="31">
        <v>9609047</v>
      </c>
      <c r="M31" s="79">
        <v>92.561970653885624</v>
      </c>
    </row>
    <row r="32" spans="1:13" x14ac:dyDescent="0.25">
      <c r="A32" s="76" t="s">
        <v>45</v>
      </c>
      <c r="B32" s="76"/>
      <c r="C32" s="76"/>
      <c r="D32" s="31">
        <f>D31+D29+D15</f>
        <v>29487371</v>
      </c>
      <c r="E32" s="31">
        <f>E31+E29+E15</f>
        <v>9065496</v>
      </c>
      <c r="F32" s="31">
        <f>F31+F29+F15</f>
        <v>38552867</v>
      </c>
      <c r="G32" s="77">
        <f>G31+G29+G15</f>
        <v>246679484223.14999</v>
      </c>
      <c r="H32" s="31">
        <f>H31+H29+H15</f>
        <v>2924901</v>
      </c>
      <c r="I32" s="78">
        <f t="shared" si="0"/>
        <v>7.5867275966791263</v>
      </c>
      <c r="J32" s="31">
        <f>J31+J29+J15</f>
        <v>28722490</v>
      </c>
      <c r="K32" s="79">
        <f t="shared" si="1"/>
        <v>74.501566900329365</v>
      </c>
      <c r="L32" s="31">
        <f>L31+L29+L15</f>
        <v>35685890</v>
      </c>
      <c r="M32" s="79">
        <f t="shared" si="2"/>
        <v>92.563518038749237</v>
      </c>
    </row>
  </sheetData>
  <mergeCells count="5">
    <mergeCell ref="A1:M1"/>
    <mergeCell ref="A15:B15"/>
    <mergeCell ref="A29:B29"/>
    <mergeCell ref="A31:B31"/>
    <mergeCell ref="A32:C32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36BD0A-4D53-48CC-A58E-B66B552030ED}">
  <dimension ref="A1:J22"/>
  <sheetViews>
    <sheetView workbookViewId="0">
      <selection activeCell="L44" sqref="L44"/>
    </sheetView>
  </sheetViews>
  <sheetFormatPr defaultRowHeight="15" x14ac:dyDescent="0.2"/>
  <cols>
    <col min="1" max="1" width="9.28515625" style="26" bestFit="1" customWidth="1"/>
    <col min="2" max="2" width="31.5703125" style="26" bestFit="1" customWidth="1"/>
    <col min="3" max="3" width="11.7109375" style="26" customWidth="1"/>
    <col min="4" max="4" width="18.7109375" style="26" customWidth="1"/>
    <col min="5" max="5" width="17.5703125" style="26" customWidth="1"/>
    <col min="6" max="6" width="16.42578125" style="26" customWidth="1"/>
    <col min="7" max="7" width="19" style="26" customWidth="1"/>
    <col min="8" max="10" width="9.28515625" style="26" bestFit="1" customWidth="1"/>
    <col min="11" max="16384" width="9.140625" style="26"/>
  </cols>
  <sheetData>
    <row r="1" spans="1:10" ht="29.25" thickBot="1" x14ac:dyDescent="0.5">
      <c r="A1" s="146" t="s">
        <v>393</v>
      </c>
      <c r="B1" s="147"/>
      <c r="C1" s="147"/>
      <c r="D1" s="147"/>
      <c r="E1" s="147"/>
      <c r="F1" s="147"/>
      <c r="G1" s="147"/>
      <c r="H1" s="147"/>
      <c r="I1" s="147"/>
      <c r="J1" s="148"/>
    </row>
    <row r="2" spans="1:10" ht="15.75" customHeight="1" x14ac:dyDescent="0.3">
      <c r="A2" s="149" t="s">
        <v>303</v>
      </c>
      <c r="B2" s="150" t="s">
        <v>267</v>
      </c>
      <c r="C2" s="150" t="s">
        <v>275</v>
      </c>
      <c r="D2" s="150" t="s">
        <v>288</v>
      </c>
      <c r="E2" s="150" t="s">
        <v>272</v>
      </c>
      <c r="F2" s="150" t="s">
        <v>273</v>
      </c>
      <c r="G2" s="150" t="s">
        <v>289</v>
      </c>
      <c r="H2" s="151" t="s">
        <v>295</v>
      </c>
      <c r="I2" s="151"/>
      <c r="J2" s="152"/>
    </row>
    <row r="3" spans="1:10" ht="44.25" customHeight="1" thickBot="1" x14ac:dyDescent="0.35">
      <c r="A3" s="153"/>
      <c r="B3" s="154"/>
      <c r="C3" s="154"/>
      <c r="D3" s="154"/>
      <c r="E3" s="154"/>
      <c r="F3" s="154"/>
      <c r="G3" s="154"/>
      <c r="H3" s="155" t="s">
        <v>290</v>
      </c>
      <c r="I3" s="155" t="s">
        <v>291</v>
      </c>
      <c r="J3" s="156" t="s">
        <v>292</v>
      </c>
    </row>
    <row r="4" spans="1:10" ht="21" x14ac:dyDescent="0.3">
      <c r="A4" s="157">
        <v>1</v>
      </c>
      <c r="B4" s="158" t="s">
        <v>135</v>
      </c>
      <c r="C4" s="159">
        <v>22860</v>
      </c>
      <c r="D4" s="160">
        <v>11522</v>
      </c>
      <c r="E4" s="160">
        <v>8873</v>
      </c>
      <c r="F4" s="161">
        <v>8873</v>
      </c>
      <c r="G4" s="160">
        <f t="shared" ref="G4:G22" si="0">H4+I4+J4</f>
        <v>2450</v>
      </c>
      <c r="H4" s="161">
        <v>1261</v>
      </c>
      <c r="I4" s="159">
        <v>768</v>
      </c>
      <c r="J4" s="162">
        <v>421</v>
      </c>
    </row>
    <row r="5" spans="1:10" ht="21" x14ac:dyDescent="0.3">
      <c r="A5" s="163">
        <v>2</v>
      </c>
      <c r="B5" s="164" t="s">
        <v>99</v>
      </c>
      <c r="C5" s="165">
        <v>24930</v>
      </c>
      <c r="D5" s="166">
        <v>9295</v>
      </c>
      <c r="E5" s="166">
        <v>8360</v>
      </c>
      <c r="F5" s="167">
        <v>8360</v>
      </c>
      <c r="G5" s="166">
        <f t="shared" si="0"/>
        <v>808</v>
      </c>
      <c r="H5" s="167">
        <v>333</v>
      </c>
      <c r="I5" s="165">
        <v>349</v>
      </c>
      <c r="J5" s="168">
        <v>126</v>
      </c>
    </row>
    <row r="6" spans="1:10" ht="21" x14ac:dyDescent="0.3">
      <c r="A6" s="163">
        <v>3</v>
      </c>
      <c r="B6" s="169" t="s">
        <v>108</v>
      </c>
      <c r="C6" s="165">
        <v>32120</v>
      </c>
      <c r="D6" s="166">
        <v>7477</v>
      </c>
      <c r="E6" s="166">
        <v>5993</v>
      </c>
      <c r="F6" s="167">
        <v>5993</v>
      </c>
      <c r="G6" s="166">
        <f t="shared" si="0"/>
        <v>1365</v>
      </c>
      <c r="H6" s="167">
        <v>791</v>
      </c>
      <c r="I6" s="165">
        <v>359</v>
      </c>
      <c r="J6" s="168">
        <v>215</v>
      </c>
    </row>
    <row r="7" spans="1:10" ht="21" x14ac:dyDescent="0.3">
      <c r="A7" s="163">
        <v>4</v>
      </c>
      <c r="B7" s="169" t="s">
        <v>107</v>
      </c>
      <c r="C7" s="165">
        <v>7980</v>
      </c>
      <c r="D7" s="166">
        <v>5801</v>
      </c>
      <c r="E7" s="166">
        <v>5389</v>
      </c>
      <c r="F7" s="167">
        <v>5389</v>
      </c>
      <c r="G7" s="166">
        <f t="shared" si="0"/>
        <v>350</v>
      </c>
      <c r="H7" s="167">
        <v>264</v>
      </c>
      <c r="I7" s="165">
        <v>67</v>
      </c>
      <c r="J7" s="168">
        <v>19</v>
      </c>
    </row>
    <row r="8" spans="1:10" ht="21" x14ac:dyDescent="0.3">
      <c r="A8" s="163">
        <v>5</v>
      </c>
      <c r="B8" s="169" t="s">
        <v>104</v>
      </c>
      <c r="C8" s="165">
        <v>2360</v>
      </c>
      <c r="D8" s="166">
        <v>2716</v>
      </c>
      <c r="E8" s="166">
        <v>2462</v>
      </c>
      <c r="F8" s="167">
        <v>2462</v>
      </c>
      <c r="G8" s="166">
        <f t="shared" si="0"/>
        <v>234</v>
      </c>
      <c r="H8" s="167">
        <v>114</v>
      </c>
      <c r="I8" s="165">
        <v>60</v>
      </c>
      <c r="J8" s="168">
        <v>60</v>
      </c>
    </row>
    <row r="9" spans="1:10" ht="21" x14ac:dyDescent="0.3">
      <c r="A9" s="163">
        <v>6</v>
      </c>
      <c r="B9" s="169" t="s">
        <v>100</v>
      </c>
      <c r="C9" s="165">
        <v>2610</v>
      </c>
      <c r="D9" s="166">
        <v>2253</v>
      </c>
      <c r="E9" s="166">
        <v>1863</v>
      </c>
      <c r="F9" s="167">
        <v>1863</v>
      </c>
      <c r="G9" s="166">
        <f t="shared" si="0"/>
        <v>337</v>
      </c>
      <c r="H9" s="167">
        <v>224</v>
      </c>
      <c r="I9" s="165">
        <v>95</v>
      </c>
      <c r="J9" s="168">
        <v>18</v>
      </c>
    </row>
    <row r="10" spans="1:10" ht="21" x14ac:dyDescent="0.3">
      <c r="A10" s="163">
        <v>7</v>
      </c>
      <c r="B10" s="169" t="s">
        <v>274</v>
      </c>
      <c r="C10" s="165">
        <v>6040</v>
      </c>
      <c r="D10" s="166">
        <v>2325</v>
      </c>
      <c r="E10" s="166">
        <v>1789</v>
      </c>
      <c r="F10" s="167">
        <v>1789</v>
      </c>
      <c r="G10" s="166">
        <f t="shared" si="0"/>
        <v>493</v>
      </c>
      <c r="H10" s="167">
        <v>373</v>
      </c>
      <c r="I10" s="165">
        <v>120</v>
      </c>
      <c r="J10" s="168">
        <v>0</v>
      </c>
    </row>
    <row r="11" spans="1:10" ht="21" x14ac:dyDescent="0.3">
      <c r="A11" s="163">
        <v>8</v>
      </c>
      <c r="B11" s="169" t="s">
        <v>103</v>
      </c>
      <c r="C11" s="165">
        <v>1620</v>
      </c>
      <c r="D11" s="166">
        <v>657</v>
      </c>
      <c r="E11" s="166">
        <v>406</v>
      </c>
      <c r="F11" s="167">
        <v>406</v>
      </c>
      <c r="G11" s="166">
        <f t="shared" si="0"/>
        <v>242</v>
      </c>
      <c r="H11" s="167">
        <v>104</v>
      </c>
      <c r="I11" s="165">
        <v>108</v>
      </c>
      <c r="J11" s="168">
        <v>30</v>
      </c>
    </row>
    <row r="12" spans="1:10" ht="21" x14ac:dyDescent="0.3">
      <c r="A12" s="163">
        <v>9</v>
      </c>
      <c r="B12" s="169" t="s">
        <v>102</v>
      </c>
      <c r="C12" s="165">
        <v>1170</v>
      </c>
      <c r="D12" s="166">
        <v>451</v>
      </c>
      <c r="E12" s="166">
        <v>332</v>
      </c>
      <c r="F12" s="167">
        <v>332</v>
      </c>
      <c r="G12" s="166">
        <f t="shared" si="0"/>
        <v>106</v>
      </c>
      <c r="H12" s="167">
        <v>54</v>
      </c>
      <c r="I12" s="165">
        <v>29</v>
      </c>
      <c r="J12" s="168">
        <v>23</v>
      </c>
    </row>
    <row r="13" spans="1:10" ht="21" x14ac:dyDescent="0.3">
      <c r="A13" s="163">
        <v>10</v>
      </c>
      <c r="B13" s="169" t="s">
        <v>113</v>
      </c>
      <c r="C13" s="165">
        <v>1280</v>
      </c>
      <c r="D13" s="166">
        <v>1016</v>
      </c>
      <c r="E13" s="166">
        <v>75</v>
      </c>
      <c r="F13" s="167">
        <v>75</v>
      </c>
      <c r="G13" s="166">
        <f t="shared" si="0"/>
        <v>835</v>
      </c>
      <c r="H13" s="167">
        <v>701</v>
      </c>
      <c r="I13" s="165">
        <v>118</v>
      </c>
      <c r="J13" s="168">
        <v>16</v>
      </c>
    </row>
    <row r="14" spans="1:10" ht="21" x14ac:dyDescent="0.3">
      <c r="A14" s="163">
        <v>11</v>
      </c>
      <c r="B14" s="169" t="s">
        <v>110</v>
      </c>
      <c r="C14" s="165">
        <v>2370</v>
      </c>
      <c r="D14" s="166">
        <v>156</v>
      </c>
      <c r="E14" s="166">
        <v>59</v>
      </c>
      <c r="F14" s="167">
        <v>59</v>
      </c>
      <c r="G14" s="166">
        <f t="shared" si="0"/>
        <v>97</v>
      </c>
      <c r="H14" s="167">
        <v>64</v>
      </c>
      <c r="I14" s="165">
        <v>27</v>
      </c>
      <c r="J14" s="168">
        <v>6</v>
      </c>
    </row>
    <row r="15" spans="1:10" ht="21" x14ac:dyDescent="0.3">
      <c r="A15" s="163">
        <v>12</v>
      </c>
      <c r="B15" s="169" t="s">
        <v>101</v>
      </c>
      <c r="C15" s="165">
        <v>80</v>
      </c>
      <c r="D15" s="166">
        <v>55</v>
      </c>
      <c r="E15" s="166">
        <v>25</v>
      </c>
      <c r="F15" s="167">
        <v>25</v>
      </c>
      <c r="G15" s="166">
        <f t="shared" si="0"/>
        <v>30</v>
      </c>
      <c r="H15" s="167">
        <v>21</v>
      </c>
      <c r="I15" s="165">
        <v>2</v>
      </c>
      <c r="J15" s="168">
        <v>7</v>
      </c>
    </row>
    <row r="16" spans="1:10" ht="21" x14ac:dyDescent="0.3">
      <c r="A16" s="163">
        <v>13</v>
      </c>
      <c r="B16" s="169" t="s">
        <v>109</v>
      </c>
      <c r="C16" s="165">
        <v>1110</v>
      </c>
      <c r="D16" s="166">
        <v>420</v>
      </c>
      <c r="E16" s="166">
        <v>18</v>
      </c>
      <c r="F16" s="167">
        <v>18</v>
      </c>
      <c r="G16" s="166">
        <f t="shared" si="0"/>
        <v>386</v>
      </c>
      <c r="H16" s="167">
        <v>142</v>
      </c>
      <c r="I16" s="165">
        <v>155</v>
      </c>
      <c r="J16" s="168">
        <v>89</v>
      </c>
    </row>
    <row r="17" spans="1:10" ht="21" x14ac:dyDescent="0.3">
      <c r="A17" s="163">
        <v>14</v>
      </c>
      <c r="B17" s="169" t="s">
        <v>206</v>
      </c>
      <c r="C17" s="165">
        <v>30</v>
      </c>
      <c r="D17" s="166">
        <v>33</v>
      </c>
      <c r="E17" s="166">
        <v>5</v>
      </c>
      <c r="F17" s="167">
        <v>5</v>
      </c>
      <c r="G17" s="166">
        <f t="shared" si="0"/>
        <v>28</v>
      </c>
      <c r="H17" s="167">
        <v>23</v>
      </c>
      <c r="I17" s="165">
        <v>1</v>
      </c>
      <c r="J17" s="168">
        <v>4</v>
      </c>
    </row>
    <row r="18" spans="1:10" ht="21" x14ac:dyDescent="0.3">
      <c r="A18" s="163">
        <v>15</v>
      </c>
      <c r="B18" s="169" t="s">
        <v>115</v>
      </c>
      <c r="C18" s="165">
        <v>20</v>
      </c>
      <c r="D18" s="166">
        <v>32</v>
      </c>
      <c r="E18" s="166">
        <v>1</v>
      </c>
      <c r="F18" s="167">
        <v>1</v>
      </c>
      <c r="G18" s="166">
        <f t="shared" si="0"/>
        <v>25</v>
      </c>
      <c r="H18" s="167">
        <v>6</v>
      </c>
      <c r="I18" s="165">
        <v>5</v>
      </c>
      <c r="J18" s="168">
        <v>14</v>
      </c>
    </row>
    <row r="19" spans="1:10" ht="21" x14ac:dyDescent="0.3">
      <c r="A19" s="163">
        <v>16</v>
      </c>
      <c r="B19" s="170" t="s">
        <v>208</v>
      </c>
      <c r="C19" s="165">
        <v>0</v>
      </c>
      <c r="D19" s="166">
        <v>2</v>
      </c>
      <c r="E19" s="166">
        <v>0</v>
      </c>
      <c r="F19" s="167">
        <v>0</v>
      </c>
      <c r="G19" s="166">
        <f t="shared" si="0"/>
        <v>2</v>
      </c>
      <c r="H19" s="167">
        <v>2</v>
      </c>
      <c r="I19" s="165">
        <v>0</v>
      </c>
      <c r="J19" s="168">
        <v>0</v>
      </c>
    </row>
    <row r="20" spans="1:10" ht="21" x14ac:dyDescent="0.3">
      <c r="A20" s="163">
        <v>17</v>
      </c>
      <c r="B20" s="169" t="s">
        <v>394</v>
      </c>
      <c r="C20" s="171">
        <v>3420</v>
      </c>
      <c r="D20" s="172">
        <v>175</v>
      </c>
      <c r="E20" s="172">
        <v>0</v>
      </c>
      <c r="F20" s="173">
        <v>0</v>
      </c>
      <c r="G20" s="172">
        <f t="shared" si="0"/>
        <v>175</v>
      </c>
      <c r="H20" s="173">
        <v>108</v>
      </c>
      <c r="I20" s="171">
        <v>49</v>
      </c>
      <c r="J20" s="174">
        <v>18</v>
      </c>
    </row>
    <row r="21" spans="1:10" ht="21.75" thickBot="1" x14ac:dyDescent="0.35">
      <c r="A21" s="175">
        <v>18</v>
      </c>
      <c r="B21" s="176" t="s">
        <v>298</v>
      </c>
      <c r="C21" s="177">
        <v>0</v>
      </c>
      <c r="D21" s="178">
        <v>2</v>
      </c>
      <c r="E21" s="178">
        <v>0</v>
      </c>
      <c r="F21" s="179">
        <v>0</v>
      </c>
      <c r="G21" s="178">
        <f t="shared" si="0"/>
        <v>2</v>
      </c>
      <c r="H21" s="179">
        <v>2</v>
      </c>
      <c r="I21" s="177">
        <v>0</v>
      </c>
      <c r="J21" s="180">
        <v>0</v>
      </c>
    </row>
    <row r="22" spans="1:10" ht="36.75" customHeight="1" thickBot="1" x14ac:dyDescent="0.25">
      <c r="A22" s="181" t="s">
        <v>45</v>
      </c>
      <c r="B22" s="182"/>
      <c r="C22" s="183">
        <v>110000</v>
      </c>
      <c r="D22" s="184">
        <v>44388</v>
      </c>
      <c r="E22" s="184">
        <v>35650</v>
      </c>
      <c r="F22" s="185">
        <v>35650</v>
      </c>
      <c r="G22" s="184">
        <f t="shared" si="0"/>
        <v>7965</v>
      </c>
      <c r="H22" s="185">
        <v>4587</v>
      </c>
      <c r="I22" s="183">
        <v>2312</v>
      </c>
      <c r="J22" s="186">
        <v>1066</v>
      </c>
    </row>
  </sheetData>
  <mergeCells count="10">
    <mergeCell ref="A22:B22"/>
    <mergeCell ref="A2:A3"/>
    <mergeCell ref="B2:B3"/>
    <mergeCell ref="C2:C3"/>
    <mergeCell ref="D2:D3"/>
    <mergeCell ref="E2:E3"/>
    <mergeCell ref="F2:F3"/>
    <mergeCell ref="G2:G3"/>
    <mergeCell ref="H2:J2"/>
    <mergeCell ref="A1:J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11BE04-FB05-44CE-9DA1-5D4E3124AE32}">
  <dimension ref="A1:J45"/>
  <sheetViews>
    <sheetView topLeftCell="A26" workbookViewId="0">
      <selection activeCell="L44" sqref="L44"/>
    </sheetView>
  </sheetViews>
  <sheetFormatPr defaultColWidth="13.5703125" defaultRowHeight="15" x14ac:dyDescent="0.2"/>
  <cols>
    <col min="1" max="1" width="6.5703125" style="26" bestFit="1" customWidth="1"/>
    <col min="2" max="2" width="30.85546875" style="26" bestFit="1" customWidth="1"/>
    <col min="3" max="3" width="12.5703125" style="26" customWidth="1"/>
    <col min="4" max="4" width="26.5703125" style="26" bestFit="1" customWidth="1"/>
    <col min="5" max="5" width="16.7109375" style="26" customWidth="1"/>
    <col min="6" max="6" width="15.7109375" style="26" customWidth="1"/>
    <col min="7" max="7" width="19.28515625" style="26" customWidth="1"/>
    <col min="8" max="9" width="11.85546875" style="26" bestFit="1" customWidth="1"/>
    <col min="10" max="16384" width="13.5703125" style="26"/>
  </cols>
  <sheetData>
    <row r="1" spans="1:10" ht="27.75" thickBot="1" x14ac:dyDescent="0.25">
      <c r="A1" s="187" t="s">
        <v>393</v>
      </c>
      <c r="B1" s="188"/>
      <c r="C1" s="188"/>
      <c r="D1" s="188"/>
      <c r="E1" s="188"/>
      <c r="F1" s="188"/>
      <c r="G1" s="188"/>
      <c r="H1" s="188"/>
      <c r="I1" s="188"/>
      <c r="J1" s="189"/>
    </row>
    <row r="2" spans="1:10" ht="15.75" customHeight="1" x14ac:dyDescent="0.2">
      <c r="A2" s="190"/>
      <c r="B2" s="191" t="s">
        <v>294</v>
      </c>
      <c r="C2" s="191" t="s">
        <v>275</v>
      </c>
      <c r="D2" s="191" t="s">
        <v>288</v>
      </c>
      <c r="E2" s="191" t="s">
        <v>272</v>
      </c>
      <c r="F2" s="191" t="s">
        <v>273</v>
      </c>
      <c r="G2" s="191" t="s">
        <v>289</v>
      </c>
      <c r="H2" s="192" t="s">
        <v>295</v>
      </c>
      <c r="I2" s="192"/>
      <c r="J2" s="193"/>
    </row>
    <row r="3" spans="1:10" ht="21" thickBot="1" x14ac:dyDescent="0.25">
      <c r="A3" s="194"/>
      <c r="B3" s="195"/>
      <c r="C3" s="195"/>
      <c r="D3" s="195"/>
      <c r="E3" s="195"/>
      <c r="F3" s="195"/>
      <c r="G3" s="195"/>
      <c r="H3" s="196" t="s">
        <v>290</v>
      </c>
      <c r="I3" s="196" t="s">
        <v>291</v>
      </c>
      <c r="J3" s="197" t="s">
        <v>292</v>
      </c>
    </row>
    <row r="4" spans="1:10" ht="21" x14ac:dyDescent="0.2">
      <c r="A4" s="198">
        <v>1</v>
      </c>
      <c r="B4" s="199" t="s">
        <v>152</v>
      </c>
      <c r="C4" s="200">
        <v>3330</v>
      </c>
      <c r="D4" s="200">
        <v>1378</v>
      </c>
      <c r="E4" s="200">
        <v>1251</v>
      </c>
      <c r="F4" s="201">
        <v>1251</v>
      </c>
      <c r="G4" s="200">
        <f t="shared" ref="G4:G45" si="0">H4+I4+J4</f>
        <v>124</v>
      </c>
      <c r="H4" s="201">
        <v>103</v>
      </c>
      <c r="I4" s="200">
        <v>21</v>
      </c>
      <c r="J4" s="162">
        <v>0</v>
      </c>
    </row>
    <row r="5" spans="1:10" ht="21" x14ac:dyDescent="0.2">
      <c r="A5" s="202">
        <v>2</v>
      </c>
      <c r="B5" s="203" t="s">
        <v>154</v>
      </c>
      <c r="C5" s="166">
        <v>3188</v>
      </c>
      <c r="D5" s="166">
        <v>2103</v>
      </c>
      <c r="E5" s="166">
        <v>1852</v>
      </c>
      <c r="F5" s="167">
        <v>1852</v>
      </c>
      <c r="G5" s="166">
        <f t="shared" si="0"/>
        <v>249</v>
      </c>
      <c r="H5" s="167">
        <v>249</v>
      </c>
      <c r="I5" s="166">
        <v>0</v>
      </c>
      <c r="J5" s="168">
        <v>0</v>
      </c>
    </row>
    <row r="6" spans="1:10" ht="21" x14ac:dyDescent="0.2">
      <c r="A6" s="202">
        <v>3</v>
      </c>
      <c r="B6" s="203" t="s">
        <v>296</v>
      </c>
      <c r="C6" s="166">
        <v>639</v>
      </c>
      <c r="D6" s="166">
        <v>98</v>
      </c>
      <c r="E6" s="166">
        <v>9</v>
      </c>
      <c r="F6" s="167">
        <v>9</v>
      </c>
      <c r="G6" s="166">
        <f t="shared" si="0"/>
        <v>89</v>
      </c>
      <c r="H6" s="167">
        <v>76</v>
      </c>
      <c r="I6" s="166">
        <v>13</v>
      </c>
      <c r="J6" s="168">
        <v>0</v>
      </c>
    </row>
    <row r="7" spans="1:10" ht="21" x14ac:dyDescent="0.2">
      <c r="A7" s="202">
        <v>4</v>
      </c>
      <c r="B7" s="203" t="s">
        <v>158</v>
      </c>
      <c r="C7" s="166">
        <v>5500</v>
      </c>
      <c r="D7" s="166">
        <v>3554</v>
      </c>
      <c r="E7" s="166">
        <v>2804</v>
      </c>
      <c r="F7" s="167">
        <v>2804</v>
      </c>
      <c r="G7" s="166">
        <f t="shared" si="0"/>
        <v>684</v>
      </c>
      <c r="H7" s="167">
        <v>356</v>
      </c>
      <c r="I7" s="166">
        <v>287</v>
      </c>
      <c r="J7" s="168">
        <v>41</v>
      </c>
    </row>
    <row r="8" spans="1:10" ht="21" x14ac:dyDescent="0.2">
      <c r="A8" s="202">
        <v>5</v>
      </c>
      <c r="B8" s="203" t="s">
        <v>159</v>
      </c>
      <c r="C8" s="166">
        <v>3291</v>
      </c>
      <c r="D8" s="166">
        <v>1805</v>
      </c>
      <c r="E8" s="166">
        <v>1591</v>
      </c>
      <c r="F8" s="167">
        <v>1591</v>
      </c>
      <c r="G8" s="166">
        <f t="shared" si="0"/>
        <v>214</v>
      </c>
      <c r="H8" s="167">
        <v>202</v>
      </c>
      <c r="I8" s="166">
        <v>12</v>
      </c>
      <c r="J8" s="168">
        <v>0</v>
      </c>
    </row>
    <row r="9" spans="1:10" ht="21" x14ac:dyDescent="0.2">
      <c r="A9" s="202">
        <v>6</v>
      </c>
      <c r="B9" s="203" t="s">
        <v>161</v>
      </c>
      <c r="C9" s="166">
        <v>1056</v>
      </c>
      <c r="D9" s="166">
        <v>285</v>
      </c>
      <c r="E9" s="166">
        <v>170</v>
      </c>
      <c r="F9" s="167">
        <v>170</v>
      </c>
      <c r="G9" s="166">
        <f t="shared" si="0"/>
        <v>100</v>
      </c>
      <c r="H9" s="167">
        <v>66</v>
      </c>
      <c r="I9" s="166">
        <v>34</v>
      </c>
      <c r="J9" s="168">
        <v>0</v>
      </c>
    </row>
    <row r="10" spans="1:10" ht="21" x14ac:dyDescent="0.2">
      <c r="A10" s="202">
        <v>7</v>
      </c>
      <c r="B10" s="203" t="s">
        <v>162</v>
      </c>
      <c r="C10" s="166">
        <v>1826</v>
      </c>
      <c r="D10" s="166">
        <v>138</v>
      </c>
      <c r="E10" s="166">
        <v>86</v>
      </c>
      <c r="F10" s="167">
        <v>86</v>
      </c>
      <c r="G10" s="166">
        <f t="shared" si="0"/>
        <v>52</v>
      </c>
      <c r="H10" s="167">
        <v>52</v>
      </c>
      <c r="I10" s="166">
        <v>0</v>
      </c>
      <c r="J10" s="168">
        <v>0</v>
      </c>
    </row>
    <row r="11" spans="1:10" ht="21" x14ac:dyDescent="0.2">
      <c r="A11" s="202">
        <v>8</v>
      </c>
      <c r="B11" s="203" t="s">
        <v>163</v>
      </c>
      <c r="C11" s="166">
        <v>2580</v>
      </c>
      <c r="D11" s="166">
        <v>1488</v>
      </c>
      <c r="E11" s="166">
        <v>1414</v>
      </c>
      <c r="F11" s="167">
        <v>1414</v>
      </c>
      <c r="G11" s="166">
        <f t="shared" si="0"/>
        <v>45</v>
      </c>
      <c r="H11" s="167">
        <v>41</v>
      </c>
      <c r="I11" s="166">
        <v>4</v>
      </c>
      <c r="J11" s="168">
        <v>0</v>
      </c>
    </row>
    <row r="12" spans="1:10" ht="21" x14ac:dyDescent="0.2">
      <c r="A12" s="202">
        <v>9</v>
      </c>
      <c r="B12" s="203" t="s">
        <v>164</v>
      </c>
      <c r="C12" s="166">
        <v>4491</v>
      </c>
      <c r="D12" s="166">
        <v>2025</v>
      </c>
      <c r="E12" s="166">
        <v>1789</v>
      </c>
      <c r="F12" s="167">
        <v>1789</v>
      </c>
      <c r="G12" s="166">
        <f t="shared" si="0"/>
        <v>227</v>
      </c>
      <c r="H12" s="167">
        <v>144</v>
      </c>
      <c r="I12" s="166">
        <v>70</v>
      </c>
      <c r="J12" s="168">
        <v>13</v>
      </c>
    </row>
    <row r="13" spans="1:10" ht="21" x14ac:dyDescent="0.2">
      <c r="A13" s="202">
        <v>10</v>
      </c>
      <c r="B13" s="203" t="s">
        <v>165</v>
      </c>
      <c r="C13" s="166">
        <v>1819</v>
      </c>
      <c r="D13" s="166">
        <v>424</v>
      </c>
      <c r="E13" s="166">
        <v>278</v>
      </c>
      <c r="F13" s="167">
        <v>278</v>
      </c>
      <c r="G13" s="166">
        <f t="shared" si="0"/>
        <v>110</v>
      </c>
      <c r="H13" s="167">
        <v>106</v>
      </c>
      <c r="I13" s="166">
        <v>4</v>
      </c>
      <c r="J13" s="168">
        <v>0</v>
      </c>
    </row>
    <row r="14" spans="1:10" ht="21" x14ac:dyDescent="0.2">
      <c r="A14" s="202">
        <v>11</v>
      </c>
      <c r="B14" s="203" t="s">
        <v>166</v>
      </c>
      <c r="C14" s="166">
        <v>2687</v>
      </c>
      <c r="D14" s="166">
        <v>1674</v>
      </c>
      <c r="E14" s="166">
        <v>1562</v>
      </c>
      <c r="F14" s="167">
        <v>1562</v>
      </c>
      <c r="G14" s="166">
        <f t="shared" si="0"/>
        <v>94</v>
      </c>
      <c r="H14" s="167">
        <v>55</v>
      </c>
      <c r="I14" s="166">
        <v>25</v>
      </c>
      <c r="J14" s="168">
        <v>14</v>
      </c>
    </row>
    <row r="15" spans="1:10" ht="21" x14ac:dyDescent="0.2">
      <c r="A15" s="202">
        <v>12</v>
      </c>
      <c r="B15" s="203" t="s">
        <v>167</v>
      </c>
      <c r="C15" s="166">
        <v>3336</v>
      </c>
      <c r="D15" s="166">
        <v>1124</v>
      </c>
      <c r="E15" s="166">
        <v>1057</v>
      </c>
      <c r="F15" s="167">
        <v>1057</v>
      </c>
      <c r="G15" s="166">
        <f t="shared" si="0"/>
        <v>67</v>
      </c>
      <c r="H15" s="167">
        <v>23</v>
      </c>
      <c r="I15" s="166">
        <v>13</v>
      </c>
      <c r="J15" s="168">
        <v>31</v>
      </c>
    </row>
    <row r="16" spans="1:10" ht="21" x14ac:dyDescent="0.2">
      <c r="A16" s="202">
        <v>13</v>
      </c>
      <c r="B16" s="203" t="s">
        <v>168</v>
      </c>
      <c r="C16" s="166">
        <v>3259</v>
      </c>
      <c r="D16" s="166">
        <v>823</v>
      </c>
      <c r="E16" s="166">
        <v>328</v>
      </c>
      <c r="F16" s="167">
        <v>328</v>
      </c>
      <c r="G16" s="166">
        <f t="shared" si="0"/>
        <v>476</v>
      </c>
      <c r="H16" s="167">
        <v>268</v>
      </c>
      <c r="I16" s="166">
        <v>94</v>
      </c>
      <c r="J16" s="168">
        <v>114</v>
      </c>
    </row>
    <row r="17" spans="1:10" ht="21" x14ac:dyDescent="0.2">
      <c r="A17" s="202">
        <v>14</v>
      </c>
      <c r="B17" s="204" t="s">
        <v>169</v>
      </c>
      <c r="C17" s="166">
        <v>2776</v>
      </c>
      <c r="D17" s="166">
        <v>1779</v>
      </c>
      <c r="E17" s="166">
        <v>916</v>
      </c>
      <c r="F17" s="167">
        <v>916</v>
      </c>
      <c r="G17" s="166">
        <f t="shared" si="0"/>
        <v>804</v>
      </c>
      <c r="H17" s="167">
        <v>338</v>
      </c>
      <c r="I17" s="166">
        <v>388</v>
      </c>
      <c r="J17" s="168">
        <v>78</v>
      </c>
    </row>
    <row r="18" spans="1:10" ht="21" x14ac:dyDescent="0.2">
      <c r="A18" s="202">
        <v>15</v>
      </c>
      <c r="B18" s="203" t="s">
        <v>171</v>
      </c>
      <c r="C18" s="166">
        <v>1700</v>
      </c>
      <c r="D18" s="166">
        <v>564</v>
      </c>
      <c r="E18" s="166">
        <v>461</v>
      </c>
      <c r="F18" s="167">
        <v>461</v>
      </c>
      <c r="G18" s="166">
        <f t="shared" si="0"/>
        <v>89</v>
      </c>
      <c r="H18" s="167">
        <v>87</v>
      </c>
      <c r="I18" s="166">
        <v>2</v>
      </c>
      <c r="J18" s="168">
        <v>0</v>
      </c>
    </row>
    <row r="19" spans="1:10" ht="21" x14ac:dyDescent="0.2">
      <c r="A19" s="202">
        <v>16</v>
      </c>
      <c r="B19" s="203" t="s">
        <v>172</v>
      </c>
      <c r="C19" s="166">
        <v>2100</v>
      </c>
      <c r="D19" s="166">
        <v>651</v>
      </c>
      <c r="E19" s="166">
        <v>596</v>
      </c>
      <c r="F19" s="167">
        <v>596</v>
      </c>
      <c r="G19" s="166">
        <f t="shared" si="0"/>
        <v>35</v>
      </c>
      <c r="H19" s="167">
        <v>19</v>
      </c>
      <c r="I19" s="166">
        <v>16</v>
      </c>
      <c r="J19" s="168">
        <v>0</v>
      </c>
    </row>
    <row r="20" spans="1:10" ht="21" x14ac:dyDescent="0.2">
      <c r="A20" s="202">
        <v>17</v>
      </c>
      <c r="B20" s="203" t="s">
        <v>173</v>
      </c>
      <c r="C20" s="166">
        <v>1906</v>
      </c>
      <c r="D20" s="166">
        <v>369</v>
      </c>
      <c r="E20" s="166">
        <v>144</v>
      </c>
      <c r="F20" s="167">
        <v>144</v>
      </c>
      <c r="G20" s="166">
        <f t="shared" si="0"/>
        <v>205</v>
      </c>
      <c r="H20" s="167">
        <v>80</v>
      </c>
      <c r="I20" s="166">
        <v>47</v>
      </c>
      <c r="J20" s="168">
        <v>78</v>
      </c>
    </row>
    <row r="21" spans="1:10" ht="21" x14ac:dyDescent="0.2">
      <c r="A21" s="202">
        <v>18</v>
      </c>
      <c r="B21" s="203" t="s">
        <v>174</v>
      </c>
      <c r="C21" s="166">
        <v>4138</v>
      </c>
      <c r="D21" s="166">
        <v>3476</v>
      </c>
      <c r="E21" s="166">
        <v>2886</v>
      </c>
      <c r="F21" s="167">
        <v>2886</v>
      </c>
      <c r="G21" s="166">
        <f t="shared" si="0"/>
        <v>577</v>
      </c>
      <c r="H21" s="167">
        <v>91</v>
      </c>
      <c r="I21" s="166">
        <v>298</v>
      </c>
      <c r="J21" s="168">
        <v>188</v>
      </c>
    </row>
    <row r="22" spans="1:10" ht="21" x14ac:dyDescent="0.2">
      <c r="A22" s="202">
        <v>19</v>
      </c>
      <c r="B22" s="204" t="s">
        <v>176</v>
      </c>
      <c r="C22" s="166">
        <v>2845</v>
      </c>
      <c r="D22" s="166">
        <v>717</v>
      </c>
      <c r="E22" s="166">
        <v>377</v>
      </c>
      <c r="F22" s="167">
        <v>377</v>
      </c>
      <c r="G22" s="166">
        <f t="shared" si="0"/>
        <v>253</v>
      </c>
      <c r="H22" s="167">
        <v>188</v>
      </c>
      <c r="I22" s="166">
        <v>65</v>
      </c>
      <c r="J22" s="168">
        <v>0</v>
      </c>
    </row>
    <row r="23" spans="1:10" ht="21" x14ac:dyDescent="0.2">
      <c r="A23" s="202">
        <v>20</v>
      </c>
      <c r="B23" s="203" t="s">
        <v>177</v>
      </c>
      <c r="C23" s="166">
        <v>4216</v>
      </c>
      <c r="D23" s="166">
        <v>1618</v>
      </c>
      <c r="E23" s="166">
        <v>1414</v>
      </c>
      <c r="F23" s="167">
        <v>1414</v>
      </c>
      <c r="G23" s="166">
        <f t="shared" si="0"/>
        <v>204</v>
      </c>
      <c r="H23" s="167">
        <v>133</v>
      </c>
      <c r="I23" s="166">
        <v>71</v>
      </c>
      <c r="J23" s="168">
        <v>0</v>
      </c>
    </row>
    <row r="24" spans="1:10" ht="21" x14ac:dyDescent="0.2">
      <c r="A24" s="202">
        <v>21</v>
      </c>
      <c r="B24" s="203" t="s">
        <v>178</v>
      </c>
      <c r="C24" s="166">
        <v>567</v>
      </c>
      <c r="D24" s="166">
        <v>159</v>
      </c>
      <c r="E24" s="166">
        <v>46</v>
      </c>
      <c r="F24" s="167">
        <v>46</v>
      </c>
      <c r="G24" s="166">
        <f t="shared" si="0"/>
        <v>64</v>
      </c>
      <c r="H24" s="167">
        <v>17</v>
      </c>
      <c r="I24" s="166">
        <v>3</v>
      </c>
      <c r="J24" s="168">
        <v>44</v>
      </c>
    </row>
    <row r="25" spans="1:10" ht="21" x14ac:dyDescent="0.2">
      <c r="A25" s="202">
        <v>22</v>
      </c>
      <c r="B25" s="203" t="s">
        <v>179</v>
      </c>
      <c r="C25" s="166">
        <v>980</v>
      </c>
      <c r="D25" s="166">
        <v>54</v>
      </c>
      <c r="E25" s="166">
        <v>34</v>
      </c>
      <c r="F25" s="167">
        <v>34</v>
      </c>
      <c r="G25" s="166">
        <f t="shared" si="0"/>
        <v>18</v>
      </c>
      <c r="H25" s="167">
        <v>15</v>
      </c>
      <c r="I25" s="166">
        <v>3</v>
      </c>
      <c r="J25" s="168">
        <v>0</v>
      </c>
    </row>
    <row r="26" spans="1:10" ht="21" x14ac:dyDescent="0.2">
      <c r="A26" s="202">
        <v>23</v>
      </c>
      <c r="B26" s="203" t="s">
        <v>180</v>
      </c>
      <c r="C26" s="166">
        <v>3150</v>
      </c>
      <c r="D26" s="166">
        <v>1157</v>
      </c>
      <c r="E26" s="166">
        <v>981</v>
      </c>
      <c r="F26" s="167">
        <v>981</v>
      </c>
      <c r="G26" s="166">
        <f t="shared" si="0"/>
        <v>130</v>
      </c>
      <c r="H26" s="167">
        <v>20</v>
      </c>
      <c r="I26" s="166">
        <v>110</v>
      </c>
      <c r="J26" s="168">
        <v>0</v>
      </c>
    </row>
    <row r="27" spans="1:10" ht="21" x14ac:dyDescent="0.2">
      <c r="A27" s="202">
        <v>24</v>
      </c>
      <c r="B27" s="203" t="s">
        <v>181</v>
      </c>
      <c r="C27" s="166">
        <v>2949</v>
      </c>
      <c r="D27" s="166">
        <v>741</v>
      </c>
      <c r="E27" s="166">
        <v>502</v>
      </c>
      <c r="F27" s="167">
        <v>502</v>
      </c>
      <c r="G27" s="166">
        <f t="shared" si="0"/>
        <v>214</v>
      </c>
      <c r="H27" s="167">
        <v>120</v>
      </c>
      <c r="I27" s="166">
        <v>84</v>
      </c>
      <c r="J27" s="168">
        <v>10</v>
      </c>
    </row>
    <row r="28" spans="1:10" ht="21" x14ac:dyDescent="0.2">
      <c r="A28" s="202">
        <v>25</v>
      </c>
      <c r="B28" s="203" t="s">
        <v>182</v>
      </c>
      <c r="C28" s="166">
        <v>2210</v>
      </c>
      <c r="D28" s="166">
        <v>286</v>
      </c>
      <c r="E28" s="166">
        <v>267</v>
      </c>
      <c r="F28" s="167">
        <v>267</v>
      </c>
      <c r="G28" s="166">
        <f t="shared" si="0"/>
        <v>19</v>
      </c>
      <c r="H28" s="167">
        <v>9</v>
      </c>
      <c r="I28" s="166">
        <v>0</v>
      </c>
      <c r="J28" s="168">
        <v>10</v>
      </c>
    </row>
    <row r="29" spans="1:10" ht="21" x14ac:dyDescent="0.2">
      <c r="A29" s="202">
        <v>26</v>
      </c>
      <c r="B29" s="203" t="s">
        <v>184</v>
      </c>
      <c r="C29" s="166">
        <v>3440</v>
      </c>
      <c r="D29" s="166">
        <v>1347</v>
      </c>
      <c r="E29" s="166">
        <v>1157</v>
      </c>
      <c r="F29" s="167">
        <v>1157</v>
      </c>
      <c r="G29" s="166">
        <f t="shared" si="0"/>
        <v>190</v>
      </c>
      <c r="H29" s="167">
        <v>179</v>
      </c>
      <c r="I29" s="166">
        <v>11</v>
      </c>
      <c r="J29" s="168">
        <v>0</v>
      </c>
    </row>
    <row r="30" spans="1:10" ht="21" x14ac:dyDescent="0.2">
      <c r="A30" s="202">
        <v>27</v>
      </c>
      <c r="B30" s="203" t="s">
        <v>185</v>
      </c>
      <c r="C30" s="166">
        <v>1191</v>
      </c>
      <c r="D30" s="166">
        <v>450</v>
      </c>
      <c r="E30" s="166">
        <v>395</v>
      </c>
      <c r="F30" s="167">
        <v>395</v>
      </c>
      <c r="G30" s="166">
        <f t="shared" si="0"/>
        <v>49</v>
      </c>
      <c r="H30" s="167">
        <v>49</v>
      </c>
      <c r="I30" s="166">
        <v>0</v>
      </c>
      <c r="J30" s="168">
        <v>0</v>
      </c>
    </row>
    <row r="31" spans="1:10" ht="21" x14ac:dyDescent="0.2">
      <c r="A31" s="202">
        <v>28</v>
      </c>
      <c r="B31" s="203" t="s">
        <v>186</v>
      </c>
      <c r="C31" s="166">
        <v>3066</v>
      </c>
      <c r="D31" s="166">
        <v>2131</v>
      </c>
      <c r="E31" s="166">
        <v>1571</v>
      </c>
      <c r="F31" s="167">
        <v>1571</v>
      </c>
      <c r="G31" s="166">
        <f t="shared" si="0"/>
        <v>513</v>
      </c>
      <c r="H31" s="167">
        <v>243</v>
      </c>
      <c r="I31" s="166">
        <v>169</v>
      </c>
      <c r="J31" s="168">
        <v>101</v>
      </c>
    </row>
    <row r="32" spans="1:10" ht="21" x14ac:dyDescent="0.2">
      <c r="A32" s="202">
        <v>29</v>
      </c>
      <c r="B32" s="203" t="s">
        <v>277</v>
      </c>
      <c r="C32" s="166">
        <v>1800</v>
      </c>
      <c r="D32" s="166">
        <v>665</v>
      </c>
      <c r="E32" s="166">
        <v>557</v>
      </c>
      <c r="F32" s="167">
        <v>557</v>
      </c>
      <c r="G32" s="166">
        <f t="shared" si="0"/>
        <v>108</v>
      </c>
      <c r="H32" s="167">
        <v>68</v>
      </c>
      <c r="I32" s="166">
        <v>40</v>
      </c>
      <c r="J32" s="168">
        <v>0</v>
      </c>
    </row>
    <row r="33" spans="1:10" ht="21" x14ac:dyDescent="0.2">
      <c r="A33" s="202">
        <v>30</v>
      </c>
      <c r="B33" s="203" t="s">
        <v>188</v>
      </c>
      <c r="C33" s="166">
        <v>1962</v>
      </c>
      <c r="D33" s="166">
        <v>395</v>
      </c>
      <c r="E33" s="166">
        <v>230</v>
      </c>
      <c r="F33" s="167">
        <v>230</v>
      </c>
      <c r="G33" s="166">
        <f t="shared" si="0"/>
        <v>165</v>
      </c>
      <c r="H33" s="167">
        <v>46</v>
      </c>
      <c r="I33" s="166">
        <v>34</v>
      </c>
      <c r="J33" s="168">
        <v>85</v>
      </c>
    </row>
    <row r="34" spans="1:10" ht="21" x14ac:dyDescent="0.2">
      <c r="A34" s="202">
        <v>31</v>
      </c>
      <c r="B34" s="203" t="s">
        <v>189</v>
      </c>
      <c r="C34" s="166">
        <v>2234</v>
      </c>
      <c r="D34" s="166">
        <v>425</v>
      </c>
      <c r="E34" s="166">
        <v>264</v>
      </c>
      <c r="F34" s="167">
        <v>264</v>
      </c>
      <c r="G34" s="166">
        <f t="shared" si="0"/>
        <v>134</v>
      </c>
      <c r="H34" s="167">
        <v>67</v>
      </c>
      <c r="I34" s="166">
        <v>65</v>
      </c>
      <c r="J34" s="168">
        <v>2</v>
      </c>
    </row>
    <row r="35" spans="1:10" ht="21" x14ac:dyDescent="0.2">
      <c r="A35" s="202">
        <v>32</v>
      </c>
      <c r="B35" s="204" t="s">
        <v>190</v>
      </c>
      <c r="C35" s="166">
        <v>1033</v>
      </c>
      <c r="D35" s="166">
        <v>50</v>
      </c>
      <c r="E35" s="166">
        <v>37</v>
      </c>
      <c r="F35" s="167">
        <v>37</v>
      </c>
      <c r="G35" s="166">
        <f t="shared" si="0"/>
        <v>13</v>
      </c>
      <c r="H35" s="167">
        <v>13</v>
      </c>
      <c r="I35" s="166">
        <v>0</v>
      </c>
      <c r="J35" s="168">
        <v>0</v>
      </c>
    </row>
    <row r="36" spans="1:10" ht="21" x14ac:dyDescent="0.2">
      <c r="A36" s="202">
        <v>33</v>
      </c>
      <c r="B36" s="203" t="s">
        <v>191</v>
      </c>
      <c r="C36" s="166">
        <v>2695</v>
      </c>
      <c r="D36" s="166">
        <v>1969</v>
      </c>
      <c r="E36" s="166">
        <v>1826</v>
      </c>
      <c r="F36" s="167">
        <v>1826</v>
      </c>
      <c r="G36" s="166">
        <f t="shared" si="0"/>
        <v>125</v>
      </c>
      <c r="H36" s="167">
        <v>10</v>
      </c>
      <c r="I36" s="166">
        <v>98</v>
      </c>
      <c r="J36" s="168">
        <v>17</v>
      </c>
    </row>
    <row r="37" spans="1:10" ht="21" x14ac:dyDescent="0.2">
      <c r="A37" s="202">
        <v>34</v>
      </c>
      <c r="B37" s="203" t="s">
        <v>192</v>
      </c>
      <c r="C37" s="166">
        <v>3221</v>
      </c>
      <c r="D37" s="166">
        <v>802</v>
      </c>
      <c r="E37" s="166">
        <v>633</v>
      </c>
      <c r="F37" s="167">
        <v>633</v>
      </c>
      <c r="G37" s="166">
        <f t="shared" si="0"/>
        <v>168</v>
      </c>
      <c r="H37" s="167">
        <v>168</v>
      </c>
      <c r="I37" s="166">
        <v>0</v>
      </c>
      <c r="J37" s="168">
        <v>0</v>
      </c>
    </row>
    <row r="38" spans="1:10" ht="21" x14ac:dyDescent="0.2">
      <c r="A38" s="202">
        <v>35</v>
      </c>
      <c r="B38" s="203" t="s">
        <v>297</v>
      </c>
      <c r="C38" s="166">
        <v>2085</v>
      </c>
      <c r="D38" s="166">
        <v>483</v>
      </c>
      <c r="E38" s="166">
        <v>476</v>
      </c>
      <c r="F38" s="167">
        <v>476</v>
      </c>
      <c r="G38" s="166">
        <f t="shared" si="0"/>
        <v>7</v>
      </c>
      <c r="H38" s="167">
        <v>7</v>
      </c>
      <c r="I38" s="166">
        <v>0</v>
      </c>
      <c r="J38" s="168">
        <v>0</v>
      </c>
    </row>
    <row r="39" spans="1:10" ht="21" x14ac:dyDescent="0.2">
      <c r="A39" s="202">
        <v>36</v>
      </c>
      <c r="B39" s="203" t="s">
        <v>194</v>
      </c>
      <c r="C39" s="166">
        <v>3099</v>
      </c>
      <c r="D39" s="166">
        <v>787</v>
      </c>
      <c r="E39" s="166">
        <v>534</v>
      </c>
      <c r="F39" s="167">
        <v>534</v>
      </c>
      <c r="G39" s="166">
        <f t="shared" si="0"/>
        <v>225</v>
      </c>
      <c r="H39" s="167">
        <v>125</v>
      </c>
      <c r="I39" s="166">
        <v>57</v>
      </c>
      <c r="J39" s="168">
        <v>43</v>
      </c>
    </row>
    <row r="40" spans="1:10" ht="21" x14ac:dyDescent="0.2">
      <c r="A40" s="202">
        <v>37</v>
      </c>
      <c r="B40" s="203" t="s">
        <v>195</v>
      </c>
      <c r="C40" s="166">
        <v>3179</v>
      </c>
      <c r="D40" s="166">
        <v>882</v>
      </c>
      <c r="E40" s="166">
        <v>607</v>
      </c>
      <c r="F40" s="167">
        <v>607</v>
      </c>
      <c r="G40" s="166">
        <f t="shared" si="0"/>
        <v>265</v>
      </c>
      <c r="H40" s="167">
        <v>250</v>
      </c>
      <c r="I40" s="166">
        <v>15</v>
      </c>
      <c r="J40" s="168">
        <v>0</v>
      </c>
    </row>
    <row r="41" spans="1:10" ht="21" x14ac:dyDescent="0.2">
      <c r="A41" s="202">
        <v>38</v>
      </c>
      <c r="B41" s="203" t="s">
        <v>196</v>
      </c>
      <c r="C41" s="166">
        <v>2116</v>
      </c>
      <c r="D41" s="166">
        <v>74</v>
      </c>
      <c r="E41" s="166">
        <v>47</v>
      </c>
      <c r="F41" s="167">
        <v>47</v>
      </c>
      <c r="G41" s="166">
        <f t="shared" si="0"/>
        <v>27</v>
      </c>
      <c r="H41" s="167">
        <v>27</v>
      </c>
      <c r="I41" s="166">
        <v>0</v>
      </c>
      <c r="J41" s="168">
        <v>0</v>
      </c>
    </row>
    <row r="42" spans="1:10" ht="21" x14ac:dyDescent="0.2">
      <c r="A42" s="202">
        <v>39</v>
      </c>
      <c r="B42" s="203" t="s">
        <v>276</v>
      </c>
      <c r="C42" s="166">
        <v>3180</v>
      </c>
      <c r="D42" s="166">
        <v>1030</v>
      </c>
      <c r="E42" s="166">
        <v>725</v>
      </c>
      <c r="F42" s="167">
        <v>725</v>
      </c>
      <c r="G42" s="166">
        <f t="shared" si="0"/>
        <v>232</v>
      </c>
      <c r="H42" s="167">
        <v>220</v>
      </c>
      <c r="I42" s="166">
        <v>6</v>
      </c>
      <c r="J42" s="168">
        <v>6</v>
      </c>
    </row>
    <row r="43" spans="1:10" ht="21" x14ac:dyDescent="0.2">
      <c r="A43" s="202">
        <v>40</v>
      </c>
      <c r="B43" s="203" t="s">
        <v>197</v>
      </c>
      <c r="C43" s="166">
        <v>3800</v>
      </c>
      <c r="D43" s="166">
        <v>1047</v>
      </c>
      <c r="E43" s="166">
        <v>607</v>
      </c>
      <c r="F43" s="167">
        <v>607</v>
      </c>
      <c r="G43" s="166">
        <f t="shared" si="0"/>
        <v>432</v>
      </c>
      <c r="H43" s="167">
        <v>97</v>
      </c>
      <c r="I43" s="166">
        <v>153</v>
      </c>
      <c r="J43" s="168">
        <v>182</v>
      </c>
    </row>
    <row r="44" spans="1:10" ht="21.75" thickBot="1" x14ac:dyDescent="0.25">
      <c r="A44" s="205">
        <v>41</v>
      </c>
      <c r="B44" s="206" t="s">
        <v>198</v>
      </c>
      <c r="C44" s="207">
        <v>5360</v>
      </c>
      <c r="D44" s="207">
        <v>3307</v>
      </c>
      <c r="E44" s="207">
        <v>3115</v>
      </c>
      <c r="F44" s="208">
        <v>3115</v>
      </c>
      <c r="G44" s="207">
        <f t="shared" si="0"/>
        <v>169</v>
      </c>
      <c r="H44" s="208">
        <v>160</v>
      </c>
      <c r="I44" s="207">
        <v>0</v>
      </c>
      <c r="J44" s="209">
        <v>9</v>
      </c>
    </row>
    <row r="45" spans="1:10" ht="21.75" thickBot="1" x14ac:dyDescent="0.25">
      <c r="A45" s="210" t="s">
        <v>84</v>
      </c>
      <c r="B45" s="211"/>
      <c r="C45" s="212">
        <v>110000</v>
      </c>
      <c r="D45" s="212">
        <v>44388</v>
      </c>
      <c r="E45" s="212">
        <v>35650</v>
      </c>
      <c r="F45" s="213">
        <v>35650</v>
      </c>
      <c r="G45" s="212">
        <f t="shared" si="0"/>
        <v>7965</v>
      </c>
      <c r="H45" s="213">
        <v>4587</v>
      </c>
      <c r="I45" s="212">
        <v>2312</v>
      </c>
      <c r="J45" s="214">
        <v>1066</v>
      </c>
    </row>
  </sheetData>
  <mergeCells count="10">
    <mergeCell ref="A2:A3"/>
    <mergeCell ref="B2:B3"/>
    <mergeCell ref="C2:C3"/>
    <mergeCell ref="D2:D3"/>
    <mergeCell ref="E2:E3"/>
    <mergeCell ref="F2:F3"/>
    <mergeCell ref="A1:J1"/>
    <mergeCell ref="G2:G3"/>
    <mergeCell ref="H2:J2"/>
    <mergeCell ref="A45:B4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7B8943-A5AF-43AF-A54D-B991D4ACA1A8}">
  <dimension ref="A1:W33"/>
  <sheetViews>
    <sheetView workbookViewId="0">
      <selection activeCell="U39" sqref="U39"/>
    </sheetView>
  </sheetViews>
  <sheetFormatPr defaultRowHeight="15" x14ac:dyDescent="0.25"/>
  <cols>
    <col min="2" max="2" width="36.28515625" bestFit="1" customWidth="1"/>
    <col min="13" max="13" width="15.7109375" customWidth="1"/>
  </cols>
  <sheetData>
    <row r="1" spans="1:23" ht="25.5" x14ac:dyDescent="0.35">
      <c r="A1" s="64" t="s">
        <v>308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</row>
    <row r="2" spans="1:23" x14ac:dyDescent="0.25">
      <c r="A2" s="61" t="s">
        <v>309</v>
      </c>
      <c r="B2" s="61" t="s">
        <v>278</v>
      </c>
      <c r="C2" s="61"/>
      <c r="D2" s="61" t="s">
        <v>310</v>
      </c>
      <c r="E2" s="61" t="s">
        <v>279</v>
      </c>
      <c r="F2" s="61"/>
      <c r="G2" s="61" t="s">
        <v>280</v>
      </c>
      <c r="H2" s="61"/>
      <c r="I2" s="61" t="s">
        <v>281</v>
      </c>
      <c r="J2" s="61"/>
      <c r="K2" s="61" t="s">
        <v>282</v>
      </c>
      <c r="L2" s="61"/>
      <c r="M2" s="61" t="s">
        <v>311</v>
      </c>
      <c r="N2" s="61" t="s">
        <v>312</v>
      </c>
      <c r="O2" s="61"/>
      <c r="P2" s="61" t="s">
        <v>313</v>
      </c>
      <c r="Q2" s="61"/>
      <c r="R2" s="61" t="s">
        <v>314</v>
      </c>
      <c r="S2" s="61"/>
      <c r="T2" s="61" t="s">
        <v>283</v>
      </c>
      <c r="U2" s="61"/>
      <c r="V2" s="61" t="s">
        <v>284</v>
      </c>
      <c r="W2" s="61"/>
    </row>
    <row r="3" spans="1:23" ht="57" x14ac:dyDescent="0.25">
      <c r="A3" s="61"/>
      <c r="B3" s="61"/>
      <c r="C3" s="61"/>
      <c r="D3" s="61"/>
      <c r="E3" s="40" t="s">
        <v>285</v>
      </c>
      <c r="F3" s="40" t="s">
        <v>286</v>
      </c>
      <c r="G3" s="40" t="s">
        <v>285</v>
      </c>
      <c r="H3" s="40" t="s">
        <v>286</v>
      </c>
      <c r="I3" s="40" t="s">
        <v>285</v>
      </c>
      <c r="J3" s="40" t="s">
        <v>286</v>
      </c>
      <c r="K3" s="40" t="s">
        <v>285</v>
      </c>
      <c r="L3" s="40" t="s">
        <v>286</v>
      </c>
      <c r="M3" s="61"/>
      <c r="N3" s="40" t="s">
        <v>285</v>
      </c>
      <c r="O3" s="40" t="s">
        <v>286</v>
      </c>
      <c r="P3" s="40" t="s">
        <v>285</v>
      </c>
      <c r="Q3" s="40" t="s">
        <v>286</v>
      </c>
      <c r="R3" s="40" t="s">
        <v>285</v>
      </c>
      <c r="S3" s="40" t="s">
        <v>286</v>
      </c>
      <c r="T3" s="40" t="s">
        <v>285</v>
      </c>
      <c r="U3" s="40" t="s">
        <v>286</v>
      </c>
      <c r="V3" s="40" t="s">
        <v>285</v>
      </c>
      <c r="W3" s="40" t="s">
        <v>286</v>
      </c>
    </row>
    <row r="4" spans="1:23" x14ac:dyDescent="0.25">
      <c r="A4" s="41">
        <v>1</v>
      </c>
      <c r="B4" s="42" t="s">
        <v>109</v>
      </c>
      <c r="C4" s="42" t="s">
        <v>205</v>
      </c>
      <c r="D4" s="43">
        <v>493.09107686818732</v>
      </c>
      <c r="E4" s="43">
        <v>286</v>
      </c>
      <c r="F4" s="43">
        <v>1795.39</v>
      </c>
      <c r="G4" s="43">
        <v>163</v>
      </c>
      <c r="H4" s="43">
        <v>1094.22</v>
      </c>
      <c r="I4" s="43">
        <v>248</v>
      </c>
      <c r="J4" s="43">
        <v>1816.45</v>
      </c>
      <c r="K4" s="43">
        <v>190</v>
      </c>
      <c r="L4" s="43">
        <v>1119.48</v>
      </c>
      <c r="M4" s="44">
        <f t="shared" ref="M4:M26" si="0">L4/D4</f>
        <v>2.2703310859126709</v>
      </c>
      <c r="N4" s="43">
        <v>83</v>
      </c>
      <c r="O4" s="43">
        <v>107</v>
      </c>
      <c r="P4" s="43">
        <v>61</v>
      </c>
      <c r="Q4" s="43">
        <v>496.94</v>
      </c>
      <c r="R4" s="43">
        <v>104</v>
      </c>
      <c r="S4" s="43">
        <v>581.02</v>
      </c>
      <c r="T4" s="43">
        <v>28</v>
      </c>
      <c r="U4" s="43">
        <v>253.26</v>
      </c>
      <c r="V4" s="43">
        <v>228</v>
      </c>
      <c r="W4" s="43">
        <v>1705.3</v>
      </c>
    </row>
    <row r="5" spans="1:23" x14ac:dyDescent="0.25">
      <c r="A5" s="41">
        <v>2</v>
      </c>
      <c r="B5" s="42" t="s">
        <v>217</v>
      </c>
      <c r="C5" s="42" t="s">
        <v>207</v>
      </c>
      <c r="D5" s="43">
        <v>160.50988846239019</v>
      </c>
      <c r="E5" s="43">
        <v>105</v>
      </c>
      <c r="F5" s="43">
        <v>763.18</v>
      </c>
      <c r="G5" s="43">
        <v>81</v>
      </c>
      <c r="H5" s="43">
        <v>616.03</v>
      </c>
      <c r="I5" s="43">
        <v>92</v>
      </c>
      <c r="J5" s="43">
        <v>997.71</v>
      </c>
      <c r="K5" s="43">
        <v>34</v>
      </c>
      <c r="L5" s="43">
        <v>346.51</v>
      </c>
      <c r="M5" s="44">
        <f t="shared" si="0"/>
        <v>2.1588078050480504</v>
      </c>
      <c r="N5" s="43">
        <v>5</v>
      </c>
      <c r="O5" s="43">
        <v>29</v>
      </c>
      <c r="P5" s="43">
        <v>21</v>
      </c>
      <c r="Q5" s="43">
        <v>191.91</v>
      </c>
      <c r="R5" s="43">
        <v>10</v>
      </c>
      <c r="S5" s="43">
        <v>79.25</v>
      </c>
      <c r="T5" s="43">
        <v>22</v>
      </c>
      <c r="U5" s="43">
        <v>137.63</v>
      </c>
      <c r="V5" s="43">
        <v>84</v>
      </c>
      <c r="W5" s="43">
        <v>913.61</v>
      </c>
    </row>
    <row r="6" spans="1:23" x14ac:dyDescent="0.25">
      <c r="A6" s="41">
        <v>3</v>
      </c>
      <c r="B6" s="42" t="s">
        <v>99</v>
      </c>
      <c r="C6" s="42" t="s">
        <v>205</v>
      </c>
      <c r="D6" s="43">
        <v>1387.467939396176</v>
      </c>
      <c r="E6" s="43">
        <v>614</v>
      </c>
      <c r="F6" s="43">
        <v>4336.51</v>
      </c>
      <c r="G6" s="43">
        <v>269</v>
      </c>
      <c r="H6" s="43">
        <v>2812.51</v>
      </c>
      <c r="I6" s="43">
        <v>565</v>
      </c>
      <c r="J6" s="43">
        <v>5747.93</v>
      </c>
      <c r="K6" s="43">
        <v>290</v>
      </c>
      <c r="L6" s="43">
        <v>2801.73</v>
      </c>
      <c r="M6" s="44">
        <f t="shared" si="0"/>
        <v>2.0193115245742606</v>
      </c>
      <c r="N6" s="43">
        <v>16</v>
      </c>
      <c r="O6" s="43">
        <v>274</v>
      </c>
      <c r="P6" s="43">
        <v>181</v>
      </c>
      <c r="Q6" s="43">
        <v>1654.24</v>
      </c>
      <c r="R6" s="43">
        <v>131</v>
      </c>
      <c r="S6" s="43">
        <v>560.6</v>
      </c>
      <c r="T6" s="43">
        <v>261</v>
      </c>
      <c r="U6" s="43">
        <v>1577.32</v>
      </c>
      <c r="V6" s="43">
        <v>504</v>
      </c>
      <c r="W6" s="43">
        <v>5338.05</v>
      </c>
    </row>
    <row r="7" spans="1:23" x14ac:dyDescent="0.25">
      <c r="A7" s="41">
        <v>4</v>
      </c>
      <c r="B7" s="42" t="s">
        <v>110</v>
      </c>
      <c r="C7" s="42" t="s">
        <v>205</v>
      </c>
      <c r="D7" s="43">
        <v>564.71402423660822</v>
      </c>
      <c r="E7" s="43">
        <v>223</v>
      </c>
      <c r="F7" s="43">
        <v>1714.91</v>
      </c>
      <c r="G7" s="43">
        <v>120</v>
      </c>
      <c r="H7" s="43">
        <v>1127.1300000000001</v>
      </c>
      <c r="I7" s="43">
        <v>256</v>
      </c>
      <c r="J7" s="43">
        <v>2052.71</v>
      </c>
      <c r="K7" s="43">
        <v>133</v>
      </c>
      <c r="L7" s="43">
        <v>964.61</v>
      </c>
      <c r="M7" s="44">
        <f t="shared" si="0"/>
        <v>1.7081389138581766</v>
      </c>
      <c r="N7" s="43">
        <v>0</v>
      </c>
      <c r="O7" s="43">
        <v>133</v>
      </c>
      <c r="P7" s="43">
        <v>92</v>
      </c>
      <c r="Q7" s="43">
        <v>631.9</v>
      </c>
      <c r="R7" s="43">
        <v>48</v>
      </c>
      <c r="S7" s="43">
        <v>308.04000000000002</v>
      </c>
      <c r="T7" s="43">
        <v>67</v>
      </c>
      <c r="U7" s="43">
        <v>428.62</v>
      </c>
      <c r="V7" s="43">
        <v>208</v>
      </c>
      <c r="W7" s="43">
        <v>1725.93</v>
      </c>
    </row>
    <row r="8" spans="1:23" x14ac:dyDescent="0.25">
      <c r="A8" s="41">
        <v>5</v>
      </c>
      <c r="B8" s="42" t="s">
        <v>103</v>
      </c>
      <c r="C8" s="42" t="s">
        <v>205</v>
      </c>
      <c r="D8" s="43">
        <v>399.5054189734505</v>
      </c>
      <c r="E8" s="43">
        <v>146</v>
      </c>
      <c r="F8" s="43">
        <v>738.27</v>
      </c>
      <c r="G8" s="43">
        <v>47</v>
      </c>
      <c r="H8" s="43">
        <v>361.3</v>
      </c>
      <c r="I8" s="43">
        <v>101</v>
      </c>
      <c r="J8" s="43">
        <v>965.31</v>
      </c>
      <c r="K8" s="43">
        <v>60</v>
      </c>
      <c r="L8" s="43">
        <v>641.04</v>
      </c>
      <c r="M8" s="44">
        <f t="shared" si="0"/>
        <v>1.6045839919948641</v>
      </c>
      <c r="N8" s="43">
        <v>0</v>
      </c>
      <c r="O8" s="43">
        <v>60</v>
      </c>
      <c r="P8" s="43">
        <v>30</v>
      </c>
      <c r="Q8" s="43">
        <v>284.3</v>
      </c>
      <c r="R8" s="43">
        <v>92</v>
      </c>
      <c r="S8" s="43">
        <v>397.08</v>
      </c>
      <c r="T8" s="43">
        <v>9</v>
      </c>
      <c r="U8" s="43">
        <v>43.7</v>
      </c>
      <c r="V8" s="43">
        <v>90</v>
      </c>
      <c r="W8" s="43">
        <v>849.59</v>
      </c>
    </row>
    <row r="9" spans="1:23" x14ac:dyDescent="0.25">
      <c r="A9" s="41">
        <v>6</v>
      </c>
      <c r="B9" s="42" t="s">
        <v>102</v>
      </c>
      <c r="C9" s="42" t="s">
        <v>205</v>
      </c>
      <c r="D9" s="43">
        <v>527.22541897345047</v>
      </c>
      <c r="E9" s="43">
        <v>189</v>
      </c>
      <c r="F9" s="43">
        <v>1287.03</v>
      </c>
      <c r="G9" s="43">
        <v>93</v>
      </c>
      <c r="H9" s="43">
        <v>726.56</v>
      </c>
      <c r="I9" s="43">
        <v>214</v>
      </c>
      <c r="J9" s="43">
        <v>1870.71</v>
      </c>
      <c r="K9" s="43">
        <v>93</v>
      </c>
      <c r="L9" s="43">
        <v>841.46</v>
      </c>
      <c r="M9" s="44">
        <f t="shared" si="0"/>
        <v>1.596015612521849</v>
      </c>
      <c r="N9" s="43">
        <v>9</v>
      </c>
      <c r="O9" s="43">
        <v>84</v>
      </c>
      <c r="P9" s="43">
        <v>81</v>
      </c>
      <c r="Q9" s="43">
        <v>627.94000000000005</v>
      </c>
      <c r="R9" s="43">
        <v>48</v>
      </c>
      <c r="S9" s="43">
        <v>237.66</v>
      </c>
      <c r="T9" s="43">
        <v>56</v>
      </c>
      <c r="U9" s="43">
        <v>385.17</v>
      </c>
      <c r="V9" s="43">
        <v>177</v>
      </c>
      <c r="W9" s="43">
        <v>1579.97</v>
      </c>
    </row>
    <row r="10" spans="1:23" x14ac:dyDescent="0.25">
      <c r="A10" s="41">
        <v>7</v>
      </c>
      <c r="B10" s="42" t="s">
        <v>107</v>
      </c>
      <c r="C10" s="42" t="s">
        <v>205</v>
      </c>
      <c r="D10" s="43">
        <v>1208.8816583130333</v>
      </c>
      <c r="E10" s="43">
        <v>648</v>
      </c>
      <c r="F10" s="43">
        <v>4068.73</v>
      </c>
      <c r="G10" s="43">
        <v>244</v>
      </c>
      <c r="H10" s="43">
        <v>1956.28</v>
      </c>
      <c r="I10" s="43">
        <v>539</v>
      </c>
      <c r="J10" s="43">
        <v>3715.24</v>
      </c>
      <c r="K10" s="43">
        <v>322</v>
      </c>
      <c r="L10" s="43">
        <v>1881.81</v>
      </c>
      <c r="M10" s="44">
        <f t="shared" si="0"/>
        <v>1.5566536120880705</v>
      </c>
      <c r="N10" s="43">
        <v>5</v>
      </c>
      <c r="O10" s="43">
        <v>317</v>
      </c>
      <c r="P10" s="43">
        <v>160</v>
      </c>
      <c r="Q10" s="43">
        <v>938.83</v>
      </c>
      <c r="R10" s="43">
        <v>335</v>
      </c>
      <c r="S10" s="43">
        <v>1810.69</v>
      </c>
      <c r="T10" s="43">
        <v>118</v>
      </c>
      <c r="U10" s="43">
        <v>775.42</v>
      </c>
      <c r="V10" s="43">
        <v>447</v>
      </c>
      <c r="W10" s="43">
        <v>3185.15</v>
      </c>
    </row>
    <row r="11" spans="1:23" x14ac:dyDescent="0.25">
      <c r="A11" s="41">
        <v>8</v>
      </c>
      <c r="B11" s="42" t="s">
        <v>206</v>
      </c>
      <c r="C11" s="42" t="s">
        <v>205</v>
      </c>
      <c r="D11" s="43">
        <v>179.63475230678378</v>
      </c>
      <c r="E11" s="43">
        <v>54</v>
      </c>
      <c r="F11" s="43">
        <v>238.34</v>
      </c>
      <c r="G11" s="43">
        <v>34</v>
      </c>
      <c r="H11" s="43">
        <v>187.86</v>
      </c>
      <c r="I11" s="43">
        <v>62</v>
      </c>
      <c r="J11" s="43">
        <v>414.86</v>
      </c>
      <c r="K11" s="43">
        <v>40</v>
      </c>
      <c r="L11" s="43">
        <v>203.92</v>
      </c>
      <c r="M11" s="44">
        <f t="shared" si="0"/>
        <v>1.1351923688560073</v>
      </c>
      <c r="N11" s="43">
        <v>0</v>
      </c>
      <c r="O11" s="43">
        <v>40</v>
      </c>
      <c r="P11" s="43">
        <v>19</v>
      </c>
      <c r="Q11" s="43">
        <v>108.26</v>
      </c>
      <c r="R11" s="43">
        <v>18</v>
      </c>
      <c r="S11" s="43">
        <v>71.42</v>
      </c>
      <c r="T11" s="43">
        <v>7</v>
      </c>
      <c r="U11" s="43">
        <v>20.5</v>
      </c>
      <c r="V11" s="43">
        <v>54</v>
      </c>
      <c r="W11" s="43">
        <v>356.21</v>
      </c>
    </row>
    <row r="12" spans="1:23" x14ac:dyDescent="0.25">
      <c r="A12" s="41">
        <v>9</v>
      </c>
      <c r="B12" s="42" t="s">
        <v>100</v>
      </c>
      <c r="C12" s="42" t="s">
        <v>205</v>
      </c>
      <c r="D12" s="43">
        <v>416.61183583081123</v>
      </c>
      <c r="E12" s="43">
        <v>100</v>
      </c>
      <c r="F12" s="43">
        <v>718.97</v>
      </c>
      <c r="G12" s="43">
        <v>29</v>
      </c>
      <c r="H12" s="43">
        <v>298.55</v>
      </c>
      <c r="I12" s="43">
        <v>79</v>
      </c>
      <c r="J12" s="43">
        <v>601.08000000000004</v>
      </c>
      <c r="K12" s="43">
        <v>46</v>
      </c>
      <c r="L12" s="43">
        <v>337.53</v>
      </c>
      <c r="M12" s="44">
        <f t="shared" si="0"/>
        <v>0.81017861464952012</v>
      </c>
      <c r="N12" s="43">
        <v>4</v>
      </c>
      <c r="O12" s="43">
        <v>42</v>
      </c>
      <c r="P12" s="43">
        <v>35</v>
      </c>
      <c r="Q12" s="43">
        <v>276</v>
      </c>
      <c r="R12" s="43">
        <v>14</v>
      </c>
      <c r="S12" s="43">
        <v>106.43</v>
      </c>
      <c r="T12" s="43">
        <v>61</v>
      </c>
      <c r="U12" s="43">
        <v>349.46</v>
      </c>
      <c r="V12" s="43">
        <v>68</v>
      </c>
      <c r="W12" s="43">
        <v>535.4</v>
      </c>
    </row>
    <row r="13" spans="1:23" x14ac:dyDescent="0.25">
      <c r="A13" s="41">
        <v>10</v>
      </c>
      <c r="B13" s="42" t="s">
        <v>315</v>
      </c>
      <c r="C13" s="42" t="s">
        <v>207</v>
      </c>
      <c r="D13" s="43">
        <v>59.083441093969142</v>
      </c>
      <c r="E13" s="43">
        <v>6</v>
      </c>
      <c r="F13" s="43">
        <v>60.5</v>
      </c>
      <c r="G13" s="43">
        <v>0</v>
      </c>
      <c r="H13" s="43">
        <v>0</v>
      </c>
      <c r="I13" s="43">
        <v>6</v>
      </c>
      <c r="J13" s="43">
        <v>79.52</v>
      </c>
      <c r="K13" s="43">
        <v>3</v>
      </c>
      <c r="L13" s="43">
        <v>45.75</v>
      </c>
      <c r="M13" s="44">
        <f t="shared" si="0"/>
        <v>0.77432863003420882</v>
      </c>
      <c r="N13" s="43">
        <v>0</v>
      </c>
      <c r="O13" s="43">
        <v>3</v>
      </c>
      <c r="P13" s="43">
        <v>4</v>
      </c>
      <c r="Q13" s="43">
        <v>49.52</v>
      </c>
      <c r="R13" s="43">
        <v>0</v>
      </c>
      <c r="S13" s="43">
        <v>0</v>
      </c>
      <c r="T13" s="43">
        <v>6</v>
      </c>
      <c r="U13" s="43">
        <v>60.5</v>
      </c>
      <c r="V13" s="43">
        <v>6</v>
      </c>
      <c r="W13" s="43">
        <v>79.52</v>
      </c>
    </row>
    <row r="14" spans="1:23" x14ac:dyDescent="0.25">
      <c r="A14" s="41">
        <v>11</v>
      </c>
      <c r="B14" s="42" t="s">
        <v>106</v>
      </c>
      <c r="C14" s="42" t="s">
        <v>205</v>
      </c>
      <c r="D14" s="43">
        <v>120.65941020152063</v>
      </c>
      <c r="E14" s="43">
        <v>9</v>
      </c>
      <c r="F14" s="43">
        <v>97.51</v>
      </c>
      <c r="G14" s="43">
        <v>6</v>
      </c>
      <c r="H14" s="43">
        <v>57.55</v>
      </c>
      <c r="I14" s="43">
        <v>13</v>
      </c>
      <c r="J14" s="43">
        <v>123.89</v>
      </c>
      <c r="K14" s="43">
        <v>7</v>
      </c>
      <c r="L14" s="43">
        <v>83.69</v>
      </c>
      <c r="M14" s="44">
        <f t="shared" si="0"/>
        <v>0.69360524686988134</v>
      </c>
      <c r="N14" s="43">
        <v>0</v>
      </c>
      <c r="O14" s="43">
        <v>7</v>
      </c>
      <c r="P14" s="43">
        <v>3</v>
      </c>
      <c r="Q14" s="43">
        <v>7.85</v>
      </c>
      <c r="R14" s="43">
        <v>0</v>
      </c>
      <c r="S14" s="43">
        <v>0</v>
      </c>
      <c r="T14" s="43">
        <v>5</v>
      </c>
      <c r="U14" s="43">
        <v>45.75</v>
      </c>
      <c r="V14" s="43">
        <v>12</v>
      </c>
      <c r="W14" s="43">
        <v>108.05</v>
      </c>
    </row>
    <row r="15" spans="1:23" x14ac:dyDescent="0.25">
      <c r="A15" s="41">
        <v>12</v>
      </c>
      <c r="B15" s="42" t="s">
        <v>274</v>
      </c>
      <c r="C15" s="42" t="s">
        <v>207</v>
      </c>
      <c r="D15" s="43">
        <v>477.6253575699418</v>
      </c>
      <c r="E15" s="43">
        <v>21</v>
      </c>
      <c r="F15" s="43">
        <v>231.95</v>
      </c>
      <c r="G15" s="43">
        <v>11</v>
      </c>
      <c r="H15" s="43">
        <v>182.42</v>
      </c>
      <c r="I15" s="43">
        <v>26</v>
      </c>
      <c r="J15" s="43">
        <v>355.43</v>
      </c>
      <c r="K15" s="43">
        <v>19</v>
      </c>
      <c r="L15" s="43">
        <v>273.77999999999997</v>
      </c>
      <c r="M15" s="44">
        <f t="shared" si="0"/>
        <v>0.57321077212678895</v>
      </c>
      <c r="N15" s="43">
        <v>0</v>
      </c>
      <c r="O15" s="43">
        <v>19</v>
      </c>
      <c r="P15" s="43">
        <v>9</v>
      </c>
      <c r="Q15" s="43">
        <v>124.02</v>
      </c>
      <c r="R15" s="43">
        <v>7</v>
      </c>
      <c r="S15" s="43">
        <v>46.5</v>
      </c>
      <c r="T15" s="43">
        <v>8</v>
      </c>
      <c r="U15" s="43">
        <v>116.7</v>
      </c>
      <c r="V15" s="43">
        <v>26</v>
      </c>
      <c r="W15" s="43">
        <v>355.43</v>
      </c>
    </row>
    <row r="16" spans="1:23" x14ac:dyDescent="0.25">
      <c r="A16" s="41">
        <v>13</v>
      </c>
      <c r="B16" s="42" t="s">
        <v>135</v>
      </c>
      <c r="C16" s="42" t="s">
        <v>233</v>
      </c>
      <c r="D16" s="43">
        <v>1757</v>
      </c>
      <c r="E16" s="43">
        <v>642</v>
      </c>
      <c r="F16" s="43">
        <v>3396.87</v>
      </c>
      <c r="G16" s="43">
        <v>215</v>
      </c>
      <c r="H16" s="43">
        <v>1230.0900000000001</v>
      </c>
      <c r="I16" s="43">
        <v>552</v>
      </c>
      <c r="J16" s="43">
        <v>3718.29</v>
      </c>
      <c r="K16" s="43">
        <v>171</v>
      </c>
      <c r="L16" s="43">
        <v>962.38</v>
      </c>
      <c r="M16" s="44">
        <f t="shared" si="0"/>
        <v>0.54774046670461007</v>
      </c>
      <c r="N16" s="43">
        <v>11</v>
      </c>
      <c r="O16" s="43">
        <v>160</v>
      </c>
      <c r="P16" s="43">
        <v>191</v>
      </c>
      <c r="Q16" s="43">
        <v>1082.51</v>
      </c>
      <c r="R16" s="43">
        <v>306</v>
      </c>
      <c r="S16" s="43">
        <v>1535.66</v>
      </c>
      <c r="T16" s="43">
        <v>143</v>
      </c>
      <c r="U16" s="43">
        <v>787.11</v>
      </c>
      <c r="V16" s="43">
        <v>504</v>
      </c>
      <c r="W16" s="43">
        <v>3523.28</v>
      </c>
    </row>
    <row r="17" spans="1:23" x14ac:dyDescent="0.25">
      <c r="A17" s="41">
        <v>14</v>
      </c>
      <c r="B17" s="42" t="s">
        <v>104</v>
      </c>
      <c r="C17" s="42" t="s">
        <v>205</v>
      </c>
      <c r="D17" s="43">
        <v>326.00775230678374</v>
      </c>
      <c r="E17" s="43">
        <v>42</v>
      </c>
      <c r="F17" s="43">
        <v>304.33999999999997</v>
      </c>
      <c r="G17" s="43">
        <v>11</v>
      </c>
      <c r="H17" s="43">
        <v>119.37</v>
      </c>
      <c r="I17" s="43">
        <v>36</v>
      </c>
      <c r="J17" s="43">
        <v>271.12</v>
      </c>
      <c r="K17" s="43">
        <v>19</v>
      </c>
      <c r="L17" s="43">
        <v>166.62</v>
      </c>
      <c r="M17" s="44">
        <f t="shared" si="0"/>
        <v>0.51109214066543196</v>
      </c>
      <c r="N17" s="43">
        <v>1</v>
      </c>
      <c r="O17" s="43">
        <v>18</v>
      </c>
      <c r="P17" s="43">
        <v>19</v>
      </c>
      <c r="Q17" s="43">
        <v>129.58000000000001</v>
      </c>
      <c r="R17" s="43">
        <v>4</v>
      </c>
      <c r="S17" s="43">
        <v>24.85</v>
      </c>
      <c r="T17" s="43">
        <v>30</v>
      </c>
      <c r="U17" s="43">
        <v>212.64</v>
      </c>
      <c r="V17" s="43">
        <v>32</v>
      </c>
      <c r="W17" s="43">
        <v>253.31</v>
      </c>
    </row>
    <row r="18" spans="1:23" x14ac:dyDescent="0.25">
      <c r="A18" s="41">
        <v>15</v>
      </c>
      <c r="B18" s="42" t="s">
        <v>108</v>
      </c>
      <c r="C18" s="42" t="s">
        <v>205</v>
      </c>
      <c r="D18" s="43">
        <v>1961.0758032405697</v>
      </c>
      <c r="E18" s="43">
        <v>1232</v>
      </c>
      <c r="F18" s="43">
        <v>6628.15</v>
      </c>
      <c r="G18" s="43">
        <v>325</v>
      </c>
      <c r="H18" s="43">
        <v>1748.06</v>
      </c>
      <c r="I18" s="43">
        <v>316</v>
      </c>
      <c r="J18" s="43">
        <v>2353.4899999999998</v>
      </c>
      <c r="K18" s="43">
        <v>143</v>
      </c>
      <c r="L18" s="43">
        <v>986.99</v>
      </c>
      <c r="M18" s="44">
        <f t="shared" si="0"/>
        <v>0.50329008107134532</v>
      </c>
      <c r="N18" s="43">
        <v>5</v>
      </c>
      <c r="O18" s="43">
        <v>138</v>
      </c>
      <c r="P18" s="43">
        <v>150</v>
      </c>
      <c r="Q18" s="43">
        <v>989.29</v>
      </c>
      <c r="R18" s="43">
        <v>604</v>
      </c>
      <c r="S18" s="43">
        <v>3257.69</v>
      </c>
      <c r="T18" s="43">
        <v>323</v>
      </c>
      <c r="U18" s="43">
        <v>1551.72</v>
      </c>
      <c r="V18" s="43">
        <v>266</v>
      </c>
      <c r="W18" s="43">
        <v>2070.0700000000002</v>
      </c>
    </row>
    <row r="19" spans="1:23" x14ac:dyDescent="0.25">
      <c r="A19" s="41">
        <v>16</v>
      </c>
      <c r="B19" s="42" t="s">
        <v>101</v>
      </c>
      <c r="C19" s="42" t="s">
        <v>205</v>
      </c>
      <c r="D19" s="43">
        <v>224.06891020152062</v>
      </c>
      <c r="E19" s="43">
        <v>20</v>
      </c>
      <c r="F19" s="43">
        <v>81.069999999999993</v>
      </c>
      <c r="G19" s="43">
        <v>11</v>
      </c>
      <c r="H19" s="43">
        <v>60</v>
      </c>
      <c r="I19" s="43">
        <v>15</v>
      </c>
      <c r="J19" s="43">
        <v>208.27</v>
      </c>
      <c r="K19" s="43">
        <v>7</v>
      </c>
      <c r="L19" s="43">
        <v>90.07</v>
      </c>
      <c r="M19" s="44">
        <f t="shared" si="0"/>
        <v>0.40197455291318118</v>
      </c>
      <c r="N19" s="43">
        <v>0</v>
      </c>
      <c r="O19" s="43">
        <v>7</v>
      </c>
      <c r="P19" s="43">
        <v>5</v>
      </c>
      <c r="Q19" s="43">
        <v>55.67</v>
      </c>
      <c r="R19" s="43">
        <v>8</v>
      </c>
      <c r="S19" s="43">
        <v>22.5</v>
      </c>
      <c r="T19" s="43">
        <v>5</v>
      </c>
      <c r="U19" s="43">
        <v>18.829999999999998</v>
      </c>
      <c r="V19" s="43">
        <v>13</v>
      </c>
      <c r="W19" s="43">
        <v>178.62</v>
      </c>
    </row>
    <row r="20" spans="1:23" x14ac:dyDescent="0.25">
      <c r="A20" s="41">
        <v>17</v>
      </c>
      <c r="B20" s="42" t="s">
        <v>215</v>
      </c>
      <c r="C20" s="42" t="s">
        <v>207</v>
      </c>
      <c r="D20" s="43">
        <v>443.86191897345049</v>
      </c>
      <c r="E20" s="43">
        <v>40</v>
      </c>
      <c r="F20" s="43">
        <v>330.28</v>
      </c>
      <c r="G20" s="43">
        <v>6</v>
      </c>
      <c r="H20" s="43">
        <v>87.77</v>
      </c>
      <c r="I20" s="43">
        <v>16</v>
      </c>
      <c r="J20" s="43">
        <v>249.5</v>
      </c>
      <c r="K20" s="43">
        <v>10</v>
      </c>
      <c r="L20" s="43">
        <v>143.16</v>
      </c>
      <c r="M20" s="44">
        <f t="shared" si="0"/>
        <v>0.3225327379539471</v>
      </c>
      <c r="N20" s="43">
        <v>0</v>
      </c>
      <c r="O20" s="43">
        <v>10</v>
      </c>
      <c r="P20" s="43">
        <v>4</v>
      </c>
      <c r="Q20" s="43">
        <v>54.5</v>
      </c>
      <c r="R20" s="43">
        <v>2</v>
      </c>
      <c r="S20" s="43">
        <v>24.5</v>
      </c>
      <c r="T20" s="43">
        <v>33</v>
      </c>
      <c r="U20" s="43">
        <v>256.74</v>
      </c>
      <c r="V20" s="43">
        <v>14</v>
      </c>
      <c r="W20" s="43">
        <v>219.5</v>
      </c>
    </row>
    <row r="21" spans="1:23" x14ac:dyDescent="0.25">
      <c r="A21" s="41">
        <v>18</v>
      </c>
      <c r="B21" s="42" t="s">
        <v>111</v>
      </c>
      <c r="C21" s="42" t="s">
        <v>207</v>
      </c>
      <c r="D21" s="43">
        <v>269.59252423660831</v>
      </c>
      <c r="E21" s="43">
        <v>72</v>
      </c>
      <c r="F21" s="43">
        <v>208.5</v>
      </c>
      <c r="G21" s="43">
        <v>18</v>
      </c>
      <c r="H21" s="43">
        <v>36.14</v>
      </c>
      <c r="I21" s="43">
        <v>5</v>
      </c>
      <c r="J21" s="43">
        <v>80.150000000000006</v>
      </c>
      <c r="K21" s="43">
        <v>2</v>
      </c>
      <c r="L21" s="43">
        <v>35</v>
      </c>
      <c r="M21" s="44">
        <f t="shared" si="0"/>
        <v>0.12982555840191692</v>
      </c>
      <c r="N21" s="43">
        <v>2</v>
      </c>
      <c r="O21" s="43">
        <v>0</v>
      </c>
      <c r="P21" s="43">
        <v>3</v>
      </c>
      <c r="Q21" s="43">
        <v>49</v>
      </c>
      <c r="R21" s="43">
        <v>7</v>
      </c>
      <c r="S21" s="43">
        <v>15.25</v>
      </c>
      <c r="T21" s="43">
        <v>49</v>
      </c>
      <c r="U21" s="43">
        <v>163.25</v>
      </c>
      <c r="V21" s="43">
        <v>5</v>
      </c>
      <c r="W21" s="43">
        <v>80.150000000000006</v>
      </c>
    </row>
    <row r="22" spans="1:23" x14ac:dyDescent="0.25">
      <c r="A22" s="41">
        <v>19</v>
      </c>
      <c r="B22" s="42" t="s">
        <v>218</v>
      </c>
      <c r="C22" s="42" t="s">
        <v>207</v>
      </c>
      <c r="D22" s="43">
        <v>26.076962833099579</v>
      </c>
      <c r="E22" s="43">
        <v>0</v>
      </c>
      <c r="F22" s="43">
        <v>0</v>
      </c>
      <c r="G22" s="43">
        <v>0</v>
      </c>
      <c r="H22" s="43">
        <v>0</v>
      </c>
      <c r="I22" s="43">
        <v>0</v>
      </c>
      <c r="J22" s="43">
        <v>0</v>
      </c>
      <c r="K22" s="43">
        <v>0</v>
      </c>
      <c r="L22" s="43">
        <v>0</v>
      </c>
      <c r="M22" s="44">
        <f t="shared" si="0"/>
        <v>0</v>
      </c>
      <c r="N22" s="43">
        <v>0</v>
      </c>
      <c r="O22" s="43">
        <v>0</v>
      </c>
      <c r="P22" s="43">
        <v>0</v>
      </c>
      <c r="Q22" s="43">
        <v>0</v>
      </c>
      <c r="R22" s="43">
        <v>0</v>
      </c>
      <c r="S22" s="43">
        <v>0</v>
      </c>
      <c r="T22" s="43">
        <v>0</v>
      </c>
      <c r="U22" s="43">
        <v>0</v>
      </c>
      <c r="V22" s="43">
        <v>0</v>
      </c>
      <c r="W22" s="43">
        <v>0</v>
      </c>
    </row>
    <row r="23" spans="1:23" x14ac:dyDescent="0.25">
      <c r="A23" s="41">
        <v>20</v>
      </c>
      <c r="B23" s="42" t="s">
        <v>214</v>
      </c>
      <c r="C23" s="42" t="s">
        <v>207</v>
      </c>
      <c r="D23" s="43">
        <v>72</v>
      </c>
      <c r="E23" s="43">
        <v>0</v>
      </c>
      <c r="F23" s="43">
        <v>0</v>
      </c>
      <c r="G23" s="43">
        <v>0</v>
      </c>
      <c r="H23" s="43">
        <v>0</v>
      </c>
      <c r="I23" s="43">
        <v>0</v>
      </c>
      <c r="J23" s="43">
        <v>0</v>
      </c>
      <c r="K23" s="43">
        <v>0</v>
      </c>
      <c r="L23" s="43">
        <v>0</v>
      </c>
      <c r="M23" s="44">
        <f t="shared" si="0"/>
        <v>0</v>
      </c>
      <c r="N23" s="43">
        <v>0</v>
      </c>
      <c r="O23" s="43">
        <v>0</v>
      </c>
      <c r="P23" s="43">
        <v>0</v>
      </c>
      <c r="Q23" s="43">
        <v>0</v>
      </c>
      <c r="R23" s="43">
        <v>0</v>
      </c>
      <c r="S23" s="43">
        <v>0</v>
      </c>
      <c r="T23" s="43">
        <v>0</v>
      </c>
      <c r="U23" s="43">
        <v>0</v>
      </c>
      <c r="V23" s="43">
        <v>0</v>
      </c>
      <c r="W23" s="43">
        <v>0</v>
      </c>
    </row>
    <row r="24" spans="1:23" x14ac:dyDescent="0.25">
      <c r="A24" s="41">
        <v>21</v>
      </c>
      <c r="B24" s="42" t="s">
        <v>138</v>
      </c>
      <c r="C24" s="42" t="s">
        <v>316</v>
      </c>
      <c r="D24" s="43">
        <v>127.73741935483874</v>
      </c>
      <c r="E24" s="43">
        <v>0</v>
      </c>
      <c r="F24" s="43">
        <v>0</v>
      </c>
      <c r="G24" s="43">
        <v>0</v>
      </c>
      <c r="H24" s="43">
        <v>0</v>
      </c>
      <c r="I24" s="43">
        <v>0</v>
      </c>
      <c r="J24" s="43">
        <v>0</v>
      </c>
      <c r="K24" s="43">
        <v>0</v>
      </c>
      <c r="L24" s="43">
        <v>0</v>
      </c>
      <c r="M24" s="44">
        <f t="shared" si="0"/>
        <v>0</v>
      </c>
      <c r="N24" s="43">
        <v>0</v>
      </c>
      <c r="O24" s="43">
        <v>0</v>
      </c>
      <c r="P24" s="43">
        <v>0</v>
      </c>
      <c r="Q24" s="43">
        <v>0</v>
      </c>
      <c r="R24" s="43">
        <v>0</v>
      </c>
      <c r="S24" s="43">
        <v>0</v>
      </c>
      <c r="T24" s="43">
        <v>0</v>
      </c>
      <c r="U24" s="43">
        <v>0</v>
      </c>
      <c r="V24" s="43">
        <v>0</v>
      </c>
      <c r="W24" s="43">
        <v>0</v>
      </c>
    </row>
    <row r="25" spans="1:23" x14ac:dyDescent="0.25">
      <c r="A25" s="41">
        <v>22</v>
      </c>
      <c r="B25" s="42" t="s">
        <v>241</v>
      </c>
      <c r="C25" s="42" t="s">
        <v>316</v>
      </c>
      <c r="D25" s="43">
        <v>7.66</v>
      </c>
      <c r="E25" s="43">
        <v>0</v>
      </c>
      <c r="F25" s="43">
        <v>0</v>
      </c>
      <c r="G25" s="43">
        <v>0</v>
      </c>
      <c r="H25" s="43">
        <v>0</v>
      </c>
      <c r="I25" s="43">
        <v>0</v>
      </c>
      <c r="J25" s="43">
        <v>0</v>
      </c>
      <c r="K25" s="43">
        <v>0</v>
      </c>
      <c r="L25" s="43">
        <v>0</v>
      </c>
      <c r="M25" s="44">
        <f t="shared" si="0"/>
        <v>0</v>
      </c>
      <c r="N25" s="43">
        <v>0</v>
      </c>
      <c r="O25" s="43">
        <v>0</v>
      </c>
      <c r="P25" s="43">
        <v>0</v>
      </c>
      <c r="Q25" s="43">
        <v>0</v>
      </c>
      <c r="R25" s="43">
        <v>0</v>
      </c>
      <c r="S25" s="43">
        <v>0</v>
      </c>
      <c r="T25" s="43">
        <v>0</v>
      </c>
      <c r="U25" s="43">
        <v>0</v>
      </c>
      <c r="V25" s="43">
        <v>0</v>
      </c>
      <c r="W25" s="43"/>
    </row>
    <row r="26" spans="1:23" x14ac:dyDescent="0.25">
      <c r="A26" s="41">
        <v>23</v>
      </c>
      <c r="B26" s="42" t="s">
        <v>242</v>
      </c>
      <c r="C26" s="42" t="s">
        <v>316</v>
      </c>
      <c r="D26" s="43">
        <v>7.97</v>
      </c>
      <c r="E26" s="43">
        <v>0</v>
      </c>
      <c r="F26" s="43">
        <v>0</v>
      </c>
      <c r="G26" s="43">
        <v>0</v>
      </c>
      <c r="H26" s="43">
        <v>0</v>
      </c>
      <c r="I26" s="43">
        <v>0</v>
      </c>
      <c r="J26" s="43">
        <v>0</v>
      </c>
      <c r="K26" s="43">
        <v>0</v>
      </c>
      <c r="L26" s="43">
        <v>0</v>
      </c>
      <c r="M26" s="44">
        <f t="shared" si="0"/>
        <v>0</v>
      </c>
      <c r="N26" s="43">
        <v>0</v>
      </c>
      <c r="O26" s="43">
        <v>0</v>
      </c>
      <c r="P26" s="43">
        <v>0</v>
      </c>
      <c r="Q26" s="43">
        <v>0</v>
      </c>
      <c r="R26" s="43">
        <v>0</v>
      </c>
      <c r="S26" s="43">
        <v>0</v>
      </c>
      <c r="T26" s="43">
        <v>0</v>
      </c>
      <c r="U26" s="43">
        <v>0</v>
      </c>
      <c r="V26" s="43">
        <v>0</v>
      </c>
      <c r="W26" s="43"/>
    </row>
    <row r="27" spans="1:23" x14ac:dyDescent="0.25">
      <c r="A27" s="41">
        <v>24</v>
      </c>
      <c r="B27" s="42" t="s">
        <v>317</v>
      </c>
      <c r="C27" s="42" t="s">
        <v>207</v>
      </c>
      <c r="D27" s="43">
        <v>0</v>
      </c>
      <c r="E27" s="43">
        <v>0</v>
      </c>
      <c r="F27" s="43">
        <v>0</v>
      </c>
      <c r="G27" s="43">
        <v>0</v>
      </c>
      <c r="H27" s="43">
        <v>0</v>
      </c>
      <c r="I27" s="43">
        <v>1</v>
      </c>
      <c r="J27" s="43">
        <v>12.5</v>
      </c>
      <c r="K27" s="43">
        <v>0</v>
      </c>
      <c r="L27" s="43">
        <v>0</v>
      </c>
      <c r="M27" s="44">
        <v>0</v>
      </c>
      <c r="N27" s="43">
        <v>0</v>
      </c>
      <c r="O27" s="43">
        <v>0</v>
      </c>
      <c r="P27" s="43">
        <v>0</v>
      </c>
      <c r="Q27" s="43">
        <v>0</v>
      </c>
      <c r="R27" s="43">
        <v>0</v>
      </c>
      <c r="S27" s="43">
        <v>0</v>
      </c>
      <c r="T27" s="43">
        <v>0</v>
      </c>
      <c r="U27" s="43">
        <v>0</v>
      </c>
      <c r="V27" s="43">
        <v>1</v>
      </c>
      <c r="W27" s="43">
        <v>12.5</v>
      </c>
    </row>
    <row r="28" spans="1:23" x14ac:dyDescent="0.25">
      <c r="A28" s="41">
        <v>25</v>
      </c>
      <c r="B28" s="42" t="s">
        <v>318</v>
      </c>
      <c r="C28" s="42" t="s">
        <v>207</v>
      </c>
      <c r="D28" s="43">
        <v>3.6764999999999999</v>
      </c>
      <c r="E28" s="43">
        <v>1</v>
      </c>
      <c r="F28" s="43">
        <v>17.5</v>
      </c>
      <c r="G28" s="43">
        <v>1</v>
      </c>
      <c r="H28" s="43">
        <v>18.420000000000002</v>
      </c>
      <c r="I28" s="43">
        <v>0</v>
      </c>
      <c r="J28" s="43">
        <v>0</v>
      </c>
      <c r="K28" s="43">
        <v>0</v>
      </c>
      <c r="L28" s="43">
        <v>0</v>
      </c>
      <c r="M28" s="44">
        <f>L28/D28</f>
        <v>0</v>
      </c>
      <c r="N28" s="43">
        <v>0</v>
      </c>
      <c r="O28" s="43">
        <v>0</v>
      </c>
      <c r="P28" s="43">
        <v>0</v>
      </c>
      <c r="Q28" s="43">
        <v>0</v>
      </c>
      <c r="R28" s="43">
        <v>0</v>
      </c>
      <c r="S28" s="43">
        <v>0</v>
      </c>
      <c r="T28" s="43">
        <v>0</v>
      </c>
      <c r="U28" s="43">
        <v>0</v>
      </c>
      <c r="V28" s="43">
        <v>0</v>
      </c>
      <c r="W28" s="43">
        <v>0</v>
      </c>
    </row>
    <row r="29" spans="1:23" x14ac:dyDescent="0.25">
      <c r="A29" s="41">
        <v>26</v>
      </c>
      <c r="B29" s="42" t="s">
        <v>319</v>
      </c>
      <c r="C29" s="42" t="s">
        <v>207</v>
      </c>
      <c r="D29" s="43">
        <v>3.6764999999999999</v>
      </c>
      <c r="E29" s="43">
        <v>2</v>
      </c>
      <c r="F29" s="43">
        <v>24.98</v>
      </c>
      <c r="G29" s="43">
        <v>1</v>
      </c>
      <c r="H29" s="43">
        <v>12.5</v>
      </c>
      <c r="I29" s="43">
        <v>0</v>
      </c>
      <c r="J29" s="43">
        <v>0</v>
      </c>
      <c r="K29" s="43">
        <v>0</v>
      </c>
      <c r="L29" s="43">
        <v>0</v>
      </c>
      <c r="M29" s="44">
        <f>L29/D29</f>
        <v>0</v>
      </c>
      <c r="N29" s="43">
        <v>0</v>
      </c>
      <c r="O29" s="43">
        <v>0</v>
      </c>
      <c r="P29" s="43">
        <v>0</v>
      </c>
      <c r="Q29" s="43">
        <v>0</v>
      </c>
      <c r="R29" s="43">
        <v>0</v>
      </c>
      <c r="S29" s="43">
        <v>0</v>
      </c>
      <c r="T29" s="43">
        <v>1</v>
      </c>
      <c r="U29" s="43">
        <v>12.48</v>
      </c>
      <c r="V29" s="43">
        <v>0</v>
      </c>
      <c r="W29" s="43">
        <v>0</v>
      </c>
    </row>
    <row r="30" spans="1:23" x14ac:dyDescent="0.25">
      <c r="A30" s="41">
        <v>27</v>
      </c>
      <c r="B30" s="42" t="s">
        <v>320</v>
      </c>
      <c r="C30" s="42" t="s">
        <v>207</v>
      </c>
      <c r="D30" s="43">
        <v>43.40386672325976</v>
      </c>
      <c r="E30" s="43">
        <v>1</v>
      </c>
      <c r="F30" s="43">
        <v>12.27</v>
      </c>
      <c r="G30" s="43">
        <v>1</v>
      </c>
      <c r="H30" s="43">
        <v>13.78</v>
      </c>
      <c r="I30" s="43">
        <v>0</v>
      </c>
      <c r="J30" s="43">
        <v>0</v>
      </c>
      <c r="K30" s="43">
        <v>0</v>
      </c>
      <c r="L30" s="43">
        <v>0</v>
      </c>
      <c r="M30" s="44">
        <f>L30/D30</f>
        <v>0</v>
      </c>
      <c r="N30" s="43">
        <v>0</v>
      </c>
      <c r="O30" s="43">
        <v>0</v>
      </c>
      <c r="P30" s="43">
        <v>0</v>
      </c>
      <c r="Q30" s="43">
        <v>0</v>
      </c>
      <c r="R30" s="43">
        <v>0</v>
      </c>
      <c r="S30" s="43">
        <v>0</v>
      </c>
      <c r="T30" s="43">
        <v>0</v>
      </c>
      <c r="U30" s="43">
        <v>0</v>
      </c>
      <c r="V30" s="43">
        <v>0</v>
      </c>
      <c r="W30" s="43">
        <v>0</v>
      </c>
    </row>
    <row r="31" spans="1:23" x14ac:dyDescent="0.25">
      <c r="A31" s="41">
        <v>28</v>
      </c>
      <c r="B31" s="42" t="s">
        <v>219</v>
      </c>
      <c r="C31" s="42" t="s">
        <v>207</v>
      </c>
      <c r="D31" s="43">
        <v>120.15344109396916</v>
      </c>
      <c r="E31" s="43">
        <v>3</v>
      </c>
      <c r="F31" s="43">
        <v>18.25</v>
      </c>
      <c r="G31" s="43">
        <v>0</v>
      </c>
      <c r="H31" s="43">
        <v>0</v>
      </c>
      <c r="I31" s="43">
        <v>1</v>
      </c>
      <c r="J31" s="43">
        <v>7</v>
      </c>
      <c r="K31" s="43">
        <v>0</v>
      </c>
      <c r="L31" s="43">
        <v>0</v>
      </c>
      <c r="M31" s="44">
        <f>L31/D31</f>
        <v>0</v>
      </c>
      <c r="N31" s="43">
        <v>0</v>
      </c>
      <c r="O31" s="43">
        <v>0</v>
      </c>
      <c r="P31" s="43">
        <v>1</v>
      </c>
      <c r="Q31" s="43">
        <v>7</v>
      </c>
      <c r="R31" s="43">
        <v>0</v>
      </c>
      <c r="S31" s="43">
        <v>0</v>
      </c>
      <c r="T31" s="43">
        <v>3</v>
      </c>
      <c r="U31" s="43">
        <v>18.25</v>
      </c>
      <c r="V31" s="43">
        <v>1</v>
      </c>
      <c r="W31" s="43">
        <v>7</v>
      </c>
    </row>
    <row r="32" spans="1:23" x14ac:dyDescent="0.25">
      <c r="A32" s="41">
        <v>29</v>
      </c>
      <c r="B32" s="42" t="s">
        <v>321</v>
      </c>
      <c r="C32" s="42" t="s">
        <v>207</v>
      </c>
      <c r="D32" s="43">
        <v>107.22641020152064</v>
      </c>
      <c r="E32" s="43">
        <v>5</v>
      </c>
      <c r="F32" s="43">
        <v>22.43</v>
      </c>
      <c r="G32" s="43">
        <v>0</v>
      </c>
      <c r="H32" s="43">
        <v>0</v>
      </c>
      <c r="I32" s="43">
        <v>2</v>
      </c>
      <c r="J32" s="43">
        <v>29.92</v>
      </c>
      <c r="K32" s="43">
        <v>0</v>
      </c>
      <c r="L32" s="43">
        <v>0</v>
      </c>
      <c r="M32" s="44">
        <f>L32/D32</f>
        <v>0</v>
      </c>
      <c r="N32" s="43">
        <v>0</v>
      </c>
      <c r="O32" s="43">
        <v>0</v>
      </c>
      <c r="P32" s="43">
        <v>1</v>
      </c>
      <c r="Q32" s="43">
        <v>17.420000000000002</v>
      </c>
      <c r="R32" s="43">
        <v>0</v>
      </c>
      <c r="S32" s="43">
        <v>0</v>
      </c>
      <c r="T32" s="43">
        <v>5</v>
      </c>
      <c r="U32" s="43">
        <v>22.43</v>
      </c>
      <c r="V32" s="43">
        <v>2</v>
      </c>
      <c r="W32" s="43">
        <v>29.92</v>
      </c>
    </row>
    <row r="33" spans="1:23" x14ac:dyDescent="0.25">
      <c r="A33" s="62" t="s">
        <v>84</v>
      </c>
      <c r="B33" s="63"/>
      <c r="C33" s="45"/>
      <c r="D33" s="46">
        <f>SUM(D4:D32)</f>
        <v>11496.198231391943</v>
      </c>
      <c r="E33" s="46">
        <v>4461</v>
      </c>
      <c r="F33" s="46">
        <v>27095.93</v>
      </c>
      <c r="G33" s="46">
        <v>1686</v>
      </c>
      <c r="H33" s="46">
        <v>12746.54</v>
      </c>
      <c r="I33" s="46">
        <v>3145</v>
      </c>
      <c r="J33" s="46">
        <v>25671.08</v>
      </c>
      <c r="K33" s="46">
        <v>1589</v>
      </c>
      <c r="L33" s="46">
        <v>11925.53</v>
      </c>
      <c r="M33" s="47">
        <f t="shared" ref="M33" si="1">L33/D33</f>
        <v>1.037345543280187</v>
      </c>
      <c r="N33" s="46">
        <v>141</v>
      </c>
      <c r="O33" s="46">
        <v>1448</v>
      </c>
      <c r="P33" s="46">
        <v>1070</v>
      </c>
      <c r="Q33" s="46">
        <v>7776.68</v>
      </c>
      <c r="R33" s="46">
        <v>1738</v>
      </c>
      <c r="S33" s="46">
        <v>9079.14</v>
      </c>
      <c r="T33" s="46">
        <v>1240</v>
      </c>
      <c r="U33" s="46">
        <v>7237.48</v>
      </c>
      <c r="V33" s="46">
        <v>2742</v>
      </c>
      <c r="W33" s="46">
        <v>23106.560000000001</v>
      </c>
    </row>
  </sheetData>
  <mergeCells count="16">
    <mergeCell ref="A1:W1"/>
    <mergeCell ref="A2:A3"/>
    <mergeCell ref="B2:B3"/>
    <mergeCell ref="C2:C3"/>
    <mergeCell ref="V2:W2"/>
    <mergeCell ref="A33:B33"/>
    <mergeCell ref="M2:M3"/>
    <mergeCell ref="N2:O2"/>
    <mergeCell ref="P2:Q2"/>
    <mergeCell ref="R2:S2"/>
    <mergeCell ref="T2:U2"/>
    <mergeCell ref="D2:D3"/>
    <mergeCell ref="E2:F2"/>
    <mergeCell ref="G2:H2"/>
    <mergeCell ref="I2:J2"/>
    <mergeCell ref="K2:L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76DC13-9415-4B46-B0B3-CFDE53D0CBB8}">
  <dimension ref="A1:R45"/>
  <sheetViews>
    <sheetView workbookViewId="0">
      <selection activeCell="U39" sqref="U39"/>
    </sheetView>
  </sheetViews>
  <sheetFormatPr defaultRowHeight="15" x14ac:dyDescent="0.25"/>
  <cols>
    <col min="2" max="2" width="18.42578125" bestFit="1" customWidth="1"/>
  </cols>
  <sheetData>
    <row r="1" spans="1:18" ht="26.25" x14ac:dyDescent="0.4">
      <c r="A1" s="68" t="s">
        <v>322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</row>
    <row r="2" spans="1:18" x14ac:dyDescent="0.25">
      <c r="A2" s="65" t="s">
        <v>323</v>
      </c>
      <c r="B2" s="65" t="s">
        <v>278</v>
      </c>
      <c r="C2" s="66" t="s">
        <v>310</v>
      </c>
      <c r="D2" s="65" t="s">
        <v>324</v>
      </c>
      <c r="E2" s="65"/>
      <c r="F2" s="65" t="s">
        <v>280</v>
      </c>
      <c r="G2" s="65"/>
      <c r="H2" s="65" t="s">
        <v>281</v>
      </c>
      <c r="I2" s="65"/>
      <c r="J2" s="65" t="s">
        <v>325</v>
      </c>
      <c r="K2" s="65"/>
      <c r="L2" s="66" t="s">
        <v>326</v>
      </c>
      <c r="M2" s="65" t="s">
        <v>327</v>
      </c>
      <c r="N2" s="65"/>
      <c r="O2" s="65" t="s">
        <v>287</v>
      </c>
      <c r="P2" s="65"/>
      <c r="Q2" s="65" t="s">
        <v>284</v>
      </c>
      <c r="R2" s="65"/>
    </row>
    <row r="3" spans="1:18" ht="45" x14ac:dyDescent="0.25">
      <c r="A3" s="65"/>
      <c r="B3" s="65"/>
      <c r="C3" s="66"/>
      <c r="D3" s="48" t="s">
        <v>285</v>
      </c>
      <c r="E3" s="48" t="s">
        <v>286</v>
      </c>
      <c r="F3" s="48" t="s">
        <v>285</v>
      </c>
      <c r="G3" s="48" t="s">
        <v>286</v>
      </c>
      <c r="H3" s="48" t="s">
        <v>285</v>
      </c>
      <c r="I3" s="48" t="s">
        <v>328</v>
      </c>
      <c r="J3" s="48" t="s">
        <v>285</v>
      </c>
      <c r="K3" s="48" t="s">
        <v>286</v>
      </c>
      <c r="L3" s="66"/>
      <c r="M3" s="48" t="s">
        <v>285</v>
      </c>
      <c r="N3" s="48" t="s">
        <v>286</v>
      </c>
      <c r="O3" s="48" t="s">
        <v>285</v>
      </c>
      <c r="P3" s="48" t="s">
        <v>286</v>
      </c>
      <c r="Q3" s="48" t="s">
        <v>285</v>
      </c>
      <c r="R3" s="48" t="s">
        <v>286</v>
      </c>
    </row>
    <row r="4" spans="1:18" x14ac:dyDescent="0.25">
      <c r="A4" s="27">
        <v>1</v>
      </c>
      <c r="B4" s="27" t="s">
        <v>182</v>
      </c>
      <c r="C4" s="27">
        <v>283.07900000000001</v>
      </c>
      <c r="D4" s="27">
        <v>138</v>
      </c>
      <c r="E4" s="27">
        <v>1570.04</v>
      </c>
      <c r="F4" s="27">
        <v>80</v>
      </c>
      <c r="G4" s="27">
        <v>1032.69</v>
      </c>
      <c r="H4" s="27">
        <v>311</v>
      </c>
      <c r="I4" s="27">
        <v>3917.02</v>
      </c>
      <c r="J4" s="27">
        <v>173</v>
      </c>
      <c r="K4" s="27">
        <v>2242.25</v>
      </c>
      <c r="L4" s="49">
        <f t="shared" ref="L4:L45" si="0">K4/C4</f>
        <v>7.9209337322796811</v>
      </c>
      <c r="M4" s="27">
        <v>26</v>
      </c>
      <c r="N4" s="27">
        <v>254.1</v>
      </c>
      <c r="O4" s="27">
        <v>42</v>
      </c>
      <c r="P4" s="27">
        <v>423.23</v>
      </c>
      <c r="Q4" s="27">
        <v>280</v>
      </c>
      <c r="R4" s="27">
        <v>3543.46</v>
      </c>
    </row>
    <row r="5" spans="1:18" x14ac:dyDescent="0.25">
      <c r="A5" s="27">
        <v>2</v>
      </c>
      <c r="B5" s="27" t="s">
        <v>177</v>
      </c>
      <c r="C5" s="27">
        <v>283.09050000000002</v>
      </c>
      <c r="D5" s="27">
        <v>370</v>
      </c>
      <c r="E5" s="27">
        <v>3338.16</v>
      </c>
      <c r="F5" s="27">
        <v>202</v>
      </c>
      <c r="G5" s="27">
        <v>2189.7599999999998</v>
      </c>
      <c r="H5" s="27">
        <v>377</v>
      </c>
      <c r="I5" s="27">
        <v>3836.75</v>
      </c>
      <c r="J5" s="27">
        <v>159</v>
      </c>
      <c r="K5" s="27">
        <v>1421.79</v>
      </c>
      <c r="L5" s="49">
        <f t="shared" si="0"/>
        <v>5.022386833892341</v>
      </c>
      <c r="M5" s="27">
        <v>92</v>
      </c>
      <c r="N5" s="27">
        <v>668.61</v>
      </c>
      <c r="O5" s="27">
        <v>102</v>
      </c>
      <c r="P5" s="27">
        <v>921.3</v>
      </c>
      <c r="Q5" s="27">
        <v>331</v>
      </c>
      <c r="R5" s="27">
        <v>3408.02</v>
      </c>
    </row>
    <row r="6" spans="1:18" x14ac:dyDescent="0.25">
      <c r="A6" s="27">
        <v>3</v>
      </c>
      <c r="B6" s="27" t="s">
        <v>163</v>
      </c>
      <c r="C6" s="27">
        <v>283.09050000000002</v>
      </c>
      <c r="D6" s="27">
        <v>301</v>
      </c>
      <c r="E6" s="27">
        <v>1513.18</v>
      </c>
      <c r="F6" s="27">
        <v>110</v>
      </c>
      <c r="G6" s="27">
        <v>494.16</v>
      </c>
      <c r="H6" s="27">
        <v>188</v>
      </c>
      <c r="I6" s="27">
        <v>988.44</v>
      </c>
      <c r="J6" s="27">
        <v>149</v>
      </c>
      <c r="K6" s="27">
        <v>656.66</v>
      </c>
      <c r="L6" s="49">
        <f t="shared" si="0"/>
        <v>2.3196115729775459</v>
      </c>
      <c r="M6" s="27">
        <v>171</v>
      </c>
      <c r="N6" s="27">
        <v>870.6</v>
      </c>
      <c r="O6" s="27">
        <v>37</v>
      </c>
      <c r="P6" s="27">
        <v>193.86</v>
      </c>
      <c r="Q6" s="27">
        <v>154</v>
      </c>
      <c r="R6" s="27">
        <v>852.87</v>
      </c>
    </row>
    <row r="7" spans="1:18" x14ac:dyDescent="0.25">
      <c r="A7" s="27">
        <v>4</v>
      </c>
      <c r="B7" s="27" t="s">
        <v>329</v>
      </c>
      <c r="C7" s="27">
        <v>283.09050000000002</v>
      </c>
      <c r="D7" s="27">
        <v>79</v>
      </c>
      <c r="E7" s="27">
        <v>963.34</v>
      </c>
      <c r="F7" s="27">
        <v>51</v>
      </c>
      <c r="G7" s="27">
        <v>852.72</v>
      </c>
      <c r="H7" s="27">
        <v>91</v>
      </c>
      <c r="I7" s="27">
        <v>1144.05</v>
      </c>
      <c r="J7" s="27">
        <v>53</v>
      </c>
      <c r="K7" s="27">
        <v>647.09</v>
      </c>
      <c r="L7" s="49">
        <f t="shared" si="0"/>
        <v>2.2858061291353824</v>
      </c>
      <c r="M7" s="27">
        <v>9</v>
      </c>
      <c r="N7" s="27">
        <v>119.36</v>
      </c>
      <c r="O7" s="27">
        <v>23</v>
      </c>
      <c r="P7" s="27">
        <v>248.29</v>
      </c>
      <c r="Q7" s="27">
        <v>81</v>
      </c>
      <c r="R7" s="27">
        <v>1061.5999999999999</v>
      </c>
    </row>
    <row r="8" spans="1:18" x14ac:dyDescent="0.25">
      <c r="A8" s="27">
        <v>5</v>
      </c>
      <c r="B8" s="27" t="s">
        <v>152</v>
      </c>
      <c r="C8" s="27">
        <v>279.41399999999999</v>
      </c>
      <c r="D8" s="27">
        <v>152</v>
      </c>
      <c r="E8" s="27">
        <v>1365.96</v>
      </c>
      <c r="F8" s="27">
        <v>68</v>
      </c>
      <c r="G8" s="27">
        <v>755.7</v>
      </c>
      <c r="H8" s="27">
        <v>163</v>
      </c>
      <c r="I8" s="27">
        <v>1776.48</v>
      </c>
      <c r="J8" s="27">
        <v>61</v>
      </c>
      <c r="K8" s="27">
        <v>561.74</v>
      </c>
      <c r="L8" s="49">
        <f t="shared" si="0"/>
        <v>2.0104218113623515</v>
      </c>
      <c r="M8" s="27">
        <v>52</v>
      </c>
      <c r="N8" s="27">
        <v>432.12</v>
      </c>
      <c r="O8" s="27">
        <v>45</v>
      </c>
      <c r="P8" s="27">
        <v>357.36</v>
      </c>
      <c r="Q8" s="27">
        <v>146</v>
      </c>
      <c r="R8" s="27">
        <v>1626.1</v>
      </c>
    </row>
    <row r="9" spans="1:18" x14ac:dyDescent="0.25">
      <c r="A9" s="27">
        <v>6</v>
      </c>
      <c r="B9" s="27" t="s">
        <v>164</v>
      </c>
      <c r="C9" s="27">
        <v>283.09050000000002</v>
      </c>
      <c r="D9" s="27">
        <v>47</v>
      </c>
      <c r="E9" s="27">
        <v>560.65</v>
      </c>
      <c r="F9" s="27">
        <v>25</v>
      </c>
      <c r="G9" s="27">
        <v>351.97</v>
      </c>
      <c r="H9" s="27">
        <v>57</v>
      </c>
      <c r="I9" s="27">
        <v>663.58</v>
      </c>
      <c r="J9" s="27">
        <v>40</v>
      </c>
      <c r="K9" s="27">
        <v>564.59</v>
      </c>
      <c r="L9" s="49">
        <f t="shared" si="0"/>
        <v>1.9943798891167313</v>
      </c>
      <c r="M9" s="27">
        <v>10</v>
      </c>
      <c r="N9" s="27">
        <v>131.47</v>
      </c>
      <c r="O9" s="27">
        <v>16</v>
      </c>
      <c r="P9" s="27">
        <v>140.41999999999999</v>
      </c>
      <c r="Q9" s="27">
        <v>49</v>
      </c>
      <c r="R9" s="27">
        <v>556.88</v>
      </c>
    </row>
    <row r="10" spans="1:18" x14ac:dyDescent="0.25">
      <c r="A10" s="27">
        <v>7</v>
      </c>
      <c r="B10" s="27" t="s">
        <v>188</v>
      </c>
      <c r="C10" s="27">
        <v>283.07900000000001</v>
      </c>
      <c r="D10" s="27">
        <v>129</v>
      </c>
      <c r="E10" s="27">
        <v>1087.42</v>
      </c>
      <c r="F10" s="27">
        <v>69</v>
      </c>
      <c r="G10" s="27">
        <v>718.38</v>
      </c>
      <c r="H10" s="27">
        <v>154</v>
      </c>
      <c r="I10" s="27">
        <v>1722.13</v>
      </c>
      <c r="J10" s="27">
        <v>63</v>
      </c>
      <c r="K10" s="27">
        <v>527.59</v>
      </c>
      <c r="L10" s="49">
        <f t="shared" si="0"/>
        <v>1.8637553474471791</v>
      </c>
      <c r="M10" s="27">
        <v>34</v>
      </c>
      <c r="N10" s="27">
        <v>220.57</v>
      </c>
      <c r="O10" s="27">
        <v>39</v>
      </c>
      <c r="P10" s="27">
        <v>337.21</v>
      </c>
      <c r="Q10" s="27">
        <v>146</v>
      </c>
      <c r="R10" s="27">
        <v>1666.06</v>
      </c>
    </row>
    <row r="11" spans="1:18" x14ac:dyDescent="0.25">
      <c r="A11" s="27">
        <v>8</v>
      </c>
      <c r="B11" s="27" t="s">
        <v>175</v>
      </c>
      <c r="C11" s="27">
        <v>279.40250000000003</v>
      </c>
      <c r="D11" s="27">
        <v>85</v>
      </c>
      <c r="E11" s="27">
        <v>629.53</v>
      </c>
      <c r="F11" s="27">
        <v>33</v>
      </c>
      <c r="G11" s="27">
        <v>366.14</v>
      </c>
      <c r="H11" s="27">
        <v>116</v>
      </c>
      <c r="I11" s="27">
        <v>908.09</v>
      </c>
      <c r="J11" s="27">
        <v>66</v>
      </c>
      <c r="K11" s="27">
        <v>512.91999999999996</v>
      </c>
      <c r="L11" s="49">
        <f t="shared" si="0"/>
        <v>1.8357745546299689</v>
      </c>
      <c r="M11" s="27">
        <v>22</v>
      </c>
      <c r="N11" s="27">
        <v>145.32</v>
      </c>
      <c r="O11" s="27">
        <v>32</v>
      </c>
      <c r="P11" s="27">
        <v>173.23</v>
      </c>
      <c r="Q11" s="27">
        <v>105</v>
      </c>
      <c r="R11" s="27">
        <v>845.56</v>
      </c>
    </row>
    <row r="12" spans="1:18" x14ac:dyDescent="0.25">
      <c r="A12" s="27">
        <v>9</v>
      </c>
      <c r="B12" s="27" t="s">
        <v>186</v>
      </c>
      <c r="C12" s="27">
        <v>279.41399999999999</v>
      </c>
      <c r="D12" s="27">
        <v>208</v>
      </c>
      <c r="E12" s="27">
        <v>1112.49</v>
      </c>
      <c r="F12" s="27">
        <v>64</v>
      </c>
      <c r="G12" s="27">
        <v>610.22</v>
      </c>
      <c r="H12" s="27">
        <v>65</v>
      </c>
      <c r="I12" s="27">
        <v>745.51</v>
      </c>
      <c r="J12" s="27">
        <v>39</v>
      </c>
      <c r="K12" s="27">
        <v>435.45</v>
      </c>
      <c r="L12" s="49">
        <f t="shared" si="0"/>
        <v>1.5584401640576349</v>
      </c>
      <c r="M12" s="27">
        <v>68</v>
      </c>
      <c r="N12" s="27">
        <v>224.15</v>
      </c>
      <c r="O12" s="27">
        <v>80</v>
      </c>
      <c r="P12" s="27">
        <v>305.02</v>
      </c>
      <c r="Q12" s="27">
        <v>56</v>
      </c>
      <c r="R12" s="27">
        <v>669.11</v>
      </c>
    </row>
    <row r="13" spans="1:18" x14ac:dyDescent="0.25">
      <c r="A13" s="27">
        <v>10</v>
      </c>
      <c r="B13" s="27" t="s">
        <v>165</v>
      </c>
      <c r="C13" s="27">
        <v>283.07900000000001</v>
      </c>
      <c r="D13" s="27">
        <v>162</v>
      </c>
      <c r="E13" s="27">
        <v>1170.6099999999999</v>
      </c>
      <c r="F13" s="27">
        <v>61</v>
      </c>
      <c r="G13" s="27">
        <v>604.89</v>
      </c>
      <c r="H13" s="27">
        <v>92</v>
      </c>
      <c r="I13" s="27">
        <v>883.62</v>
      </c>
      <c r="J13" s="27">
        <v>47</v>
      </c>
      <c r="K13" s="27">
        <v>394.65</v>
      </c>
      <c r="L13" s="49">
        <f t="shared" si="0"/>
        <v>1.3941337930401052</v>
      </c>
      <c r="M13" s="27">
        <v>74</v>
      </c>
      <c r="N13" s="27">
        <v>366.07</v>
      </c>
      <c r="O13" s="27">
        <v>35</v>
      </c>
      <c r="P13" s="27">
        <v>288.77999999999997</v>
      </c>
      <c r="Q13" s="27">
        <v>81</v>
      </c>
      <c r="R13" s="27">
        <v>770.45</v>
      </c>
    </row>
    <row r="14" spans="1:18" x14ac:dyDescent="0.25">
      <c r="A14" s="27">
        <v>11</v>
      </c>
      <c r="B14" s="27" t="s">
        <v>194</v>
      </c>
      <c r="C14" s="27">
        <v>283.09050000000002</v>
      </c>
      <c r="D14" s="27">
        <v>266</v>
      </c>
      <c r="E14" s="27">
        <v>1095.25</v>
      </c>
      <c r="F14" s="27">
        <v>96</v>
      </c>
      <c r="G14" s="27">
        <v>379.89</v>
      </c>
      <c r="H14" s="27">
        <v>134</v>
      </c>
      <c r="I14" s="27">
        <v>481.64</v>
      </c>
      <c r="J14" s="27">
        <v>90</v>
      </c>
      <c r="K14" s="27">
        <v>359.02</v>
      </c>
      <c r="L14" s="49">
        <f t="shared" si="0"/>
        <v>1.2682163477757111</v>
      </c>
      <c r="M14" s="27">
        <v>126</v>
      </c>
      <c r="N14" s="27">
        <v>494.24</v>
      </c>
      <c r="O14" s="27">
        <v>56</v>
      </c>
      <c r="P14" s="27">
        <v>225.44</v>
      </c>
      <c r="Q14" s="27">
        <v>91</v>
      </c>
      <c r="R14" s="27">
        <v>313.75</v>
      </c>
    </row>
    <row r="15" spans="1:18" x14ac:dyDescent="0.25">
      <c r="A15" s="27">
        <v>12</v>
      </c>
      <c r="B15" s="27" t="s">
        <v>197</v>
      </c>
      <c r="C15" s="27">
        <v>279.41399999999999</v>
      </c>
      <c r="D15" s="27">
        <v>169</v>
      </c>
      <c r="E15" s="27">
        <v>661.14</v>
      </c>
      <c r="F15" s="27">
        <v>46</v>
      </c>
      <c r="G15" s="27">
        <v>197.09</v>
      </c>
      <c r="H15" s="27">
        <v>60</v>
      </c>
      <c r="I15" s="27">
        <v>382.8</v>
      </c>
      <c r="J15" s="27">
        <v>42</v>
      </c>
      <c r="K15" s="27">
        <v>297.86</v>
      </c>
      <c r="L15" s="49">
        <f t="shared" si="0"/>
        <v>1.0660167350240146</v>
      </c>
      <c r="M15" s="27">
        <v>79</v>
      </c>
      <c r="N15" s="27">
        <v>273.20999999999998</v>
      </c>
      <c r="O15" s="27">
        <v>46</v>
      </c>
      <c r="P15" s="27">
        <v>181.36</v>
      </c>
      <c r="Q15" s="27">
        <v>47</v>
      </c>
      <c r="R15" s="27">
        <v>298.25</v>
      </c>
    </row>
    <row r="16" spans="1:18" x14ac:dyDescent="0.25">
      <c r="A16" s="27">
        <v>13</v>
      </c>
      <c r="B16" s="27" t="s">
        <v>330</v>
      </c>
      <c r="C16" s="27">
        <v>279.40250000000003</v>
      </c>
      <c r="D16" s="27">
        <v>204</v>
      </c>
      <c r="E16" s="27">
        <v>757.29</v>
      </c>
      <c r="F16" s="27">
        <v>101</v>
      </c>
      <c r="G16" s="27">
        <v>400.72</v>
      </c>
      <c r="H16" s="27">
        <v>162</v>
      </c>
      <c r="I16" s="27">
        <v>718.29</v>
      </c>
      <c r="J16" s="27">
        <v>57</v>
      </c>
      <c r="K16" s="27">
        <v>262.74</v>
      </c>
      <c r="L16" s="49">
        <f t="shared" si="0"/>
        <v>0.94036381206324204</v>
      </c>
      <c r="M16" s="27">
        <v>68</v>
      </c>
      <c r="N16" s="27">
        <v>239.82</v>
      </c>
      <c r="O16" s="27">
        <v>42</v>
      </c>
      <c r="P16" s="27">
        <v>137.63</v>
      </c>
      <c r="Q16" s="27">
        <v>147</v>
      </c>
      <c r="R16" s="27">
        <v>646.47</v>
      </c>
    </row>
    <row r="17" spans="1:18" x14ac:dyDescent="0.25">
      <c r="A17" s="27">
        <v>14</v>
      </c>
      <c r="B17" s="27" t="s">
        <v>198</v>
      </c>
      <c r="C17" s="27">
        <v>279.41399999999999</v>
      </c>
      <c r="D17" s="27">
        <v>181</v>
      </c>
      <c r="E17" s="27">
        <v>1003.26</v>
      </c>
      <c r="F17" s="27">
        <v>64</v>
      </c>
      <c r="G17" s="27">
        <v>452.03</v>
      </c>
      <c r="H17" s="27">
        <v>95</v>
      </c>
      <c r="I17" s="27">
        <v>744.54</v>
      </c>
      <c r="J17" s="27">
        <v>47</v>
      </c>
      <c r="K17" s="27">
        <v>252.4</v>
      </c>
      <c r="L17" s="49">
        <f t="shared" si="0"/>
        <v>0.90331908923675985</v>
      </c>
      <c r="M17" s="27">
        <v>58</v>
      </c>
      <c r="N17" s="27">
        <v>247.14</v>
      </c>
      <c r="O17" s="27">
        <v>64</v>
      </c>
      <c r="P17" s="27">
        <v>354.02</v>
      </c>
      <c r="Q17" s="27">
        <v>83</v>
      </c>
      <c r="R17" s="27">
        <v>687.15</v>
      </c>
    </row>
    <row r="18" spans="1:18" x14ac:dyDescent="0.25">
      <c r="A18" s="27">
        <v>15</v>
      </c>
      <c r="B18" s="27" t="s">
        <v>169</v>
      </c>
      <c r="C18" s="27">
        <v>279.41399999999999</v>
      </c>
      <c r="D18" s="27">
        <v>171</v>
      </c>
      <c r="E18" s="27">
        <v>779.92</v>
      </c>
      <c r="F18" s="27">
        <v>80</v>
      </c>
      <c r="G18" s="27">
        <v>342.3</v>
      </c>
      <c r="H18" s="27">
        <v>99</v>
      </c>
      <c r="I18" s="27">
        <v>413.87</v>
      </c>
      <c r="J18" s="27">
        <v>66</v>
      </c>
      <c r="K18" s="27">
        <v>232.06</v>
      </c>
      <c r="L18" s="49">
        <f t="shared" si="0"/>
        <v>0.83052388212473249</v>
      </c>
      <c r="M18" s="27">
        <v>70</v>
      </c>
      <c r="N18" s="27">
        <v>374.57</v>
      </c>
      <c r="O18" s="27">
        <v>24</v>
      </c>
      <c r="P18" s="27">
        <v>113.67</v>
      </c>
      <c r="Q18" s="27">
        <v>82</v>
      </c>
      <c r="R18" s="27">
        <v>351.54</v>
      </c>
    </row>
    <row r="19" spans="1:18" x14ac:dyDescent="0.25">
      <c r="A19" s="27">
        <v>16</v>
      </c>
      <c r="B19" s="27" t="s">
        <v>154</v>
      </c>
      <c r="C19" s="27">
        <v>279.41399999999999</v>
      </c>
      <c r="D19" s="27">
        <v>124</v>
      </c>
      <c r="E19" s="27">
        <v>556.32000000000005</v>
      </c>
      <c r="F19" s="27">
        <v>61</v>
      </c>
      <c r="G19" s="27">
        <v>237.29</v>
      </c>
      <c r="H19" s="27">
        <v>61</v>
      </c>
      <c r="I19" s="27">
        <v>393.94</v>
      </c>
      <c r="J19" s="27">
        <v>32</v>
      </c>
      <c r="K19" s="27">
        <v>227.58</v>
      </c>
      <c r="L19" s="49">
        <f t="shared" si="0"/>
        <v>0.81449032618265382</v>
      </c>
      <c r="M19" s="27">
        <v>51</v>
      </c>
      <c r="N19" s="27">
        <v>189.26</v>
      </c>
      <c r="O19" s="27">
        <v>17</v>
      </c>
      <c r="P19" s="27">
        <v>140.72999999999999</v>
      </c>
      <c r="Q19" s="27">
        <v>56</v>
      </c>
      <c r="R19" s="27">
        <v>373.63</v>
      </c>
    </row>
    <row r="20" spans="1:18" x14ac:dyDescent="0.25">
      <c r="A20" s="27">
        <v>17</v>
      </c>
      <c r="B20" s="27" t="s">
        <v>189</v>
      </c>
      <c r="C20" s="27">
        <v>279.41399999999999</v>
      </c>
      <c r="D20" s="27">
        <v>66</v>
      </c>
      <c r="E20" s="27">
        <v>496.26</v>
      </c>
      <c r="F20" s="27">
        <v>20</v>
      </c>
      <c r="G20" s="27">
        <v>142.66999999999999</v>
      </c>
      <c r="H20" s="27">
        <v>42</v>
      </c>
      <c r="I20" s="27">
        <v>422.56</v>
      </c>
      <c r="J20" s="27">
        <v>21</v>
      </c>
      <c r="K20" s="27">
        <v>205.27</v>
      </c>
      <c r="L20" s="49">
        <f t="shared" si="0"/>
        <v>0.73464464915859629</v>
      </c>
      <c r="M20" s="27">
        <v>27</v>
      </c>
      <c r="N20" s="27">
        <v>200</v>
      </c>
      <c r="O20" s="27">
        <v>21</v>
      </c>
      <c r="P20" s="27">
        <v>181.73</v>
      </c>
      <c r="Q20" s="27">
        <v>38</v>
      </c>
      <c r="R20" s="27">
        <v>403.46</v>
      </c>
    </row>
    <row r="21" spans="1:18" x14ac:dyDescent="0.25">
      <c r="A21" s="27">
        <v>18</v>
      </c>
      <c r="B21" s="27" t="s">
        <v>331</v>
      </c>
      <c r="C21" s="27">
        <v>283.096</v>
      </c>
      <c r="D21" s="27">
        <v>57</v>
      </c>
      <c r="E21" s="27">
        <v>356.65</v>
      </c>
      <c r="F21" s="27">
        <v>16</v>
      </c>
      <c r="G21" s="27">
        <v>96.91</v>
      </c>
      <c r="H21" s="27">
        <v>40</v>
      </c>
      <c r="I21" s="27">
        <v>278.13</v>
      </c>
      <c r="J21" s="27">
        <v>24</v>
      </c>
      <c r="K21" s="27">
        <v>192.56</v>
      </c>
      <c r="L21" s="49">
        <f t="shared" si="0"/>
        <v>0.68019329132167183</v>
      </c>
      <c r="M21" s="27">
        <v>27</v>
      </c>
      <c r="N21" s="27">
        <v>162</v>
      </c>
      <c r="O21" s="27">
        <v>14</v>
      </c>
      <c r="P21" s="27">
        <v>85.69</v>
      </c>
      <c r="Q21" s="27">
        <v>39</v>
      </c>
      <c r="R21" s="27">
        <v>275.88</v>
      </c>
    </row>
    <row r="22" spans="1:18" x14ac:dyDescent="0.25">
      <c r="A22" s="27">
        <v>19</v>
      </c>
      <c r="B22" s="27" t="s">
        <v>195</v>
      </c>
      <c r="C22" s="27">
        <v>279.40250000000003</v>
      </c>
      <c r="D22" s="27">
        <v>86</v>
      </c>
      <c r="E22" s="27">
        <v>559.24</v>
      </c>
      <c r="F22" s="27">
        <v>38</v>
      </c>
      <c r="G22" s="27">
        <v>278.61</v>
      </c>
      <c r="H22" s="27">
        <v>122</v>
      </c>
      <c r="I22" s="27">
        <v>907.5</v>
      </c>
      <c r="J22" s="27">
        <v>29</v>
      </c>
      <c r="K22" s="27">
        <v>183.85</v>
      </c>
      <c r="L22" s="49">
        <f t="shared" si="0"/>
        <v>0.65801129195336472</v>
      </c>
      <c r="M22" s="27">
        <v>31</v>
      </c>
      <c r="N22" s="27">
        <v>184.58</v>
      </c>
      <c r="O22" s="27">
        <v>18</v>
      </c>
      <c r="P22" s="27">
        <v>118.67</v>
      </c>
      <c r="Q22" s="27">
        <v>113</v>
      </c>
      <c r="R22" s="27">
        <v>851.96</v>
      </c>
    </row>
    <row r="23" spans="1:18" x14ac:dyDescent="0.25">
      <c r="A23" s="27">
        <v>20</v>
      </c>
      <c r="B23" s="27" t="s">
        <v>332</v>
      </c>
      <c r="C23" s="27">
        <v>279.41399999999999</v>
      </c>
      <c r="D23" s="27">
        <v>95</v>
      </c>
      <c r="E23" s="27">
        <v>713.28</v>
      </c>
      <c r="F23" s="27">
        <v>33</v>
      </c>
      <c r="G23" s="27">
        <v>271.26</v>
      </c>
      <c r="H23" s="27">
        <v>54</v>
      </c>
      <c r="I23" s="27">
        <v>473.97</v>
      </c>
      <c r="J23" s="27">
        <v>25</v>
      </c>
      <c r="K23" s="27">
        <v>183.84</v>
      </c>
      <c r="L23" s="49">
        <f t="shared" si="0"/>
        <v>0.65794842062316139</v>
      </c>
      <c r="M23" s="27">
        <v>40</v>
      </c>
      <c r="N23" s="27">
        <v>292.73</v>
      </c>
      <c r="O23" s="27">
        <v>28</v>
      </c>
      <c r="P23" s="27">
        <v>174.21</v>
      </c>
      <c r="Q23" s="27">
        <v>49</v>
      </c>
      <c r="R23" s="27">
        <v>455.67</v>
      </c>
    </row>
    <row r="24" spans="1:18" x14ac:dyDescent="0.25">
      <c r="A24" s="27">
        <v>21</v>
      </c>
      <c r="B24" s="27" t="s">
        <v>333</v>
      </c>
      <c r="C24" s="27">
        <v>279.41399999999999</v>
      </c>
      <c r="D24" s="27">
        <v>107</v>
      </c>
      <c r="E24" s="27">
        <v>485.21</v>
      </c>
      <c r="F24" s="27">
        <v>33</v>
      </c>
      <c r="G24" s="27">
        <v>168.08</v>
      </c>
      <c r="H24" s="27">
        <v>81</v>
      </c>
      <c r="I24" s="27">
        <v>316.02999999999997</v>
      </c>
      <c r="J24" s="27">
        <v>51</v>
      </c>
      <c r="K24" s="27">
        <v>183.07</v>
      </c>
      <c r="L24" s="49">
        <f t="shared" si="0"/>
        <v>0.65519265319561659</v>
      </c>
      <c r="M24" s="27">
        <v>59</v>
      </c>
      <c r="N24" s="27">
        <v>272.91000000000003</v>
      </c>
      <c r="O24" s="27">
        <v>24</v>
      </c>
      <c r="P24" s="27">
        <v>93.54</v>
      </c>
      <c r="Q24" s="27">
        <v>57</v>
      </c>
      <c r="R24" s="27">
        <v>219.63</v>
      </c>
    </row>
    <row r="25" spans="1:18" x14ac:dyDescent="0.25">
      <c r="A25" s="27">
        <v>22</v>
      </c>
      <c r="B25" s="27" t="s">
        <v>191</v>
      </c>
      <c r="C25" s="27">
        <v>279.41399999999999</v>
      </c>
      <c r="D25" s="27">
        <v>83</v>
      </c>
      <c r="E25" s="27">
        <v>329.51</v>
      </c>
      <c r="F25" s="27">
        <v>40</v>
      </c>
      <c r="G25" s="27">
        <v>122.5</v>
      </c>
      <c r="H25" s="27">
        <v>54</v>
      </c>
      <c r="I25" s="27">
        <v>286.91000000000003</v>
      </c>
      <c r="J25" s="27">
        <v>30</v>
      </c>
      <c r="K25" s="27">
        <v>164.95</v>
      </c>
      <c r="L25" s="49">
        <f t="shared" si="0"/>
        <v>0.59034264567988715</v>
      </c>
      <c r="M25" s="27">
        <v>28</v>
      </c>
      <c r="N25" s="27">
        <v>138.44999999999999</v>
      </c>
      <c r="O25" s="27">
        <v>20</v>
      </c>
      <c r="P25" s="27">
        <v>77.599999999999994</v>
      </c>
      <c r="Q25" s="27">
        <v>48</v>
      </c>
      <c r="R25" s="27">
        <v>260.58</v>
      </c>
    </row>
    <row r="26" spans="1:18" x14ac:dyDescent="0.25">
      <c r="A26" s="27">
        <v>23</v>
      </c>
      <c r="B26" s="27" t="s">
        <v>168</v>
      </c>
      <c r="C26" s="27">
        <v>279.40250000000003</v>
      </c>
      <c r="D26" s="27">
        <v>62</v>
      </c>
      <c r="E26" s="27">
        <v>344.89</v>
      </c>
      <c r="F26" s="27">
        <v>24</v>
      </c>
      <c r="G26" s="27">
        <v>161.02000000000001</v>
      </c>
      <c r="H26" s="27">
        <v>57</v>
      </c>
      <c r="I26" s="27">
        <v>274.43</v>
      </c>
      <c r="J26" s="27">
        <v>27</v>
      </c>
      <c r="K26" s="27">
        <v>162.22999999999999</v>
      </c>
      <c r="L26" s="49">
        <f t="shared" si="0"/>
        <v>0.58063188410984146</v>
      </c>
      <c r="M26" s="27">
        <v>21</v>
      </c>
      <c r="N26" s="27">
        <v>129.34</v>
      </c>
      <c r="O26" s="27">
        <v>23</v>
      </c>
      <c r="P26" s="27">
        <v>116.28</v>
      </c>
      <c r="Q26" s="27">
        <v>52</v>
      </c>
      <c r="R26" s="27">
        <v>254.26</v>
      </c>
    </row>
    <row r="27" spans="1:18" x14ac:dyDescent="0.25">
      <c r="A27" s="27">
        <v>24</v>
      </c>
      <c r="B27" s="27" t="s">
        <v>176</v>
      </c>
      <c r="C27" s="27">
        <v>283.07900000000001</v>
      </c>
      <c r="D27" s="27">
        <v>140</v>
      </c>
      <c r="E27" s="27">
        <v>1049.49</v>
      </c>
      <c r="F27" s="27">
        <v>42</v>
      </c>
      <c r="G27" s="27">
        <v>285.64999999999998</v>
      </c>
      <c r="H27" s="27">
        <v>80</v>
      </c>
      <c r="I27" s="27">
        <v>574.22</v>
      </c>
      <c r="J27" s="27">
        <v>28</v>
      </c>
      <c r="K27" s="27">
        <v>164.08</v>
      </c>
      <c r="L27" s="49">
        <f t="shared" si="0"/>
        <v>0.57962618209051187</v>
      </c>
      <c r="M27" s="27">
        <v>66</v>
      </c>
      <c r="N27" s="27">
        <v>496.74</v>
      </c>
      <c r="O27" s="27">
        <v>41</v>
      </c>
      <c r="P27" s="27">
        <v>302.94</v>
      </c>
      <c r="Q27" s="27">
        <v>71</v>
      </c>
      <c r="R27" s="27">
        <v>516.79</v>
      </c>
    </row>
    <row r="28" spans="1:18" x14ac:dyDescent="0.25">
      <c r="A28" s="27">
        <v>25</v>
      </c>
      <c r="B28" s="27" t="s">
        <v>196</v>
      </c>
      <c r="C28" s="27">
        <v>279.41399999999999</v>
      </c>
      <c r="D28" s="27">
        <v>44</v>
      </c>
      <c r="E28" s="27">
        <v>413.97</v>
      </c>
      <c r="F28" s="27">
        <v>20</v>
      </c>
      <c r="G28" s="27">
        <v>170.76</v>
      </c>
      <c r="H28" s="27">
        <v>53</v>
      </c>
      <c r="I28" s="27">
        <v>669.42</v>
      </c>
      <c r="J28" s="27">
        <v>18</v>
      </c>
      <c r="K28" s="27">
        <v>161.84</v>
      </c>
      <c r="L28" s="49">
        <f t="shared" si="0"/>
        <v>0.57921220840759591</v>
      </c>
      <c r="M28" s="27">
        <v>14</v>
      </c>
      <c r="N28" s="27">
        <v>134.49</v>
      </c>
      <c r="O28" s="27">
        <v>17</v>
      </c>
      <c r="P28" s="27">
        <v>181.09</v>
      </c>
      <c r="Q28" s="27">
        <v>49</v>
      </c>
      <c r="R28" s="27">
        <v>636.36</v>
      </c>
    </row>
    <row r="29" spans="1:18" x14ac:dyDescent="0.25">
      <c r="A29" s="27">
        <v>26</v>
      </c>
      <c r="B29" s="27" t="s">
        <v>180</v>
      </c>
      <c r="C29" s="27">
        <v>279.41399999999999</v>
      </c>
      <c r="D29" s="27">
        <v>191</v>
      </c>
      <c r="E29" s="27">
        <v>671.51</v>
      </c>
      <c r="F29" s="27">
        <v>25</v>
      </c>
      <c r="G29" s="27">
        <v>110.01</v>
      </c>
      <c r="H29" s="27">
        <v>53</v>
      </c>
      <c r="I29" s="27">
        <v>333.5</v>
      </c>
      <c r="J29" s="27">
        <v>32</v>
      </c>
      <c r="K29" s="27">
        <v>161.46</v>
      </c>
      <c r="L29" s="49">
        <f t="shared" si="0"/>
        <v>0.57785221928750896</v>
      </c>
      <c r="M29" s="27">
        <v>123</v>
      </c>
      <c r="N29" s="27">
        <v>417.87</v>
      </c>
      <c r="O29" s="27">
        <v>48</v>
      </c>
      <c r="P29" s="27">
        <v>155.11000000000001</v>
      </c>
      <c r="Q29" s="27">
        <v>45</v>
      </c>
      <c r="R29" s="27">
        <v>306.33999999999997</v>
      </c>
    </row>
    <row r="30" spans="1:18" x14ac:dyDescent="0.25">
      <c r="A30" s="27">
        <v>27</v>
      </c>
      <c r="B30" s="27" t="s">
        <v>172</v>
      </c>
      <c r="C30" s="27">
        <v>279.41399999999999</v>
      </c>
      <c r="D30" s="27">
        <v>94</v>
      </c>
      <c r="E30" s="27">
        <v>412.4</v>
      </c>
      <c r="F30" s="27">
        <v>13</v>
      </c>
      <c r="G30" s="27">
        <v>36.880000000000003</v>
      </c>
      <c r="H30" s="27">
        <v>57</v>
      </c>
      <c r="I30" s="27">
        <v>240.45</v>
      </c>
      <c r="J30" s="27">
        <v>42</v>
      </c>
      <c r="K30" s="27">
        <v>148.24</v>
      </c>
      <c r="L30" s="49">
        <f t="shared" si="0"/>
        <v>0.5305389135834282</v>
      </c>
      <c r="M30" s="27">
        <v>69</v>
      </c>
      <c r="N30" s="27">
        <v>312.58999999999997</v>
      </c>
      <c r="O30" s="27">
        <v>12</v>
      </c>
      <c r="P30" s="27">
        <v>58.3</v>
      </c>
      <c r="Q30" s="27">
        <v>46</v>
      </c>
      <c r="R30" s="27">
        <v>203.2</v>
      </c>
    </row>
    <row r="31" spans="1:18" x14ac:dyDescent="0.25">
      <c r="A31" s="27">
        <v>28</v>
      </c>
      <c r="B31" s="27" t="s">
        <v>161</v>
      </c>
      <c r="C31" s="27">
        <v>279.40250000000003</v>
      </c>
      <c r="D31" s="27">
        <v>48</v>
      </c>
      <c r="E31" s="27">
        <v>328.11</v>
      </c>
      <c r="F31" s="27">
        <v>15</v>
      </c>
      <c r="G31" s="27">
        <v>94.58</v>
      </c>
      <c r="H31" s="27">
        <v>18</v>
      </c>
      <c r="I31" s="27">
        <v>127.94</v>
      </c>
      <c r="J31" s="27">
        <v>14</v>
      </c>
      <c r="K31" s="27">
        <v>107.19</v>
      </c>
      <c r="L31" s="49">
        <f t="shared" si="0"/>
        <v>0.38364008911874442</v>
      </c>
      <c r="M31" s="27">
        <v>23</v>
      </c>
      <c r="N31" s="27">
        <v>143.9</v>
      </c>
      <c r="O31" s="27">
        <v>11</v>
      </c>
      <c r="P31" s="27">
        <v>89.96</v>
      </c>
      <c r="Q31" s="27">
        <v>15</v>
      </c>
      <c r="R31" s="27">
        <v>90.73</v>
      </c>
    </row>
    <row r="32" spans="1:18" x14ac:dyDescent="0.25">
      <c r="A32" s="27">
        <v>29</v>
      </c>
      <c r="B32" s="27" t="s">
        <v>178</v>
      </c>
      <c r="C32" s="27">
        <v>279.40250000000003</v>
      </c>
      <c r="D32" s="27">
        <v>102</v>
      </c>
      <c r="E32" s="27">
        <v>244.05</v>
      </c>
      <c r="F32" s="27">
        <v>17</v>
      </c>
      <c r="G32" s="27">
        <v>93.95</v>
      </c>
      <c r="H32" s="27">
        <v>26</v>
      </c>
      <c r="I32" s="27">
        <v>157.91</v>
      </c>
      <c r="J32" s="27">
        <v>10</v>
      </c>
      <c r="K32" s="27">
        <v>85.36</v>
      </c>
      <c r="L32" s="49">
        <f t="shared" si="0"/>
        <v>0.30550907740625083</v>
      </c>
      <c r="M32" s="27">
        <v>14</v>
      </c>
      <c r="N32" s="27">
        <v>70.16</v>
      </c>
      <c r="O32" s="27">
        <v>72</v>
      </c>
      <c r="P32" s="27">
        <v>95.25</v>
      </c>
      <c r="Q32" s="27">
        <v>23</v>
      </c>
      <c r="R32" s="27">
        <v>151.36000000000001</v>
      </c>
    </row>
    <row r="33" spans="1:18" x14ac:dyDescent="0.25">
      <c r="A33" s="27">
        <v>30</v>
      </c>
      <c r="B33" s="27" t="s">
        <v>166</v>
      </c>
      <c r="C33" s="27">
        <v>279.41399999999999</v>
      </c>
      <c r="D33" s="27">
        <v>81</v>
      </c>
      <c r="E33" s="27">
        <v>332.71</v>
      </c>
      <c r="F33" s="27">
        <v>20</v>
      </c>
      <c r="G33" s="27">
        <v>54.55</v>
      </c>
      <c r="H33" s="27">
        <v>37</v>
      </c>
      <c r="I33" s="27">
        <v>149.44</v>
      </c>
      <c r="J33" s="27">
        <v>21</v>
      </c>
      <c r="K33" s="27">
        <v>83.27</v>
      </c>
      <c r="L33" s="49">
        <f t="shared" si="0"/>
        <v>0.29801656323591519</v>
      </c>
      <c r="M33" s="27">
        <v>28</v>
      </c>
      <c r="N33" s="27">
        <v>118.25</v>
      </c>
      <c r="O33" s="27">
        <v>37</v>
      </c>
      <c r="P33" s="27">
        <v>172.08</v>
      </c>
      <c r="Q33" s="27">
        <v>26</v>
      </c>
      <c r="R33" s="27">
        <v>99.23</v>
      </c>
    </row>
    <row r="34" spans="1:18" x14ac:dyDescent="0.25">
      <c r="A34" s="27">
        <v>31</v>
      </c>
      <c r="B34" s="27" t="s">
        <v>158</v>
      </c>
      <c r="C34" s="27">
        <v>279.41399999999999</v>
      </c>
      <c r="D34" s="27">
        <v>74</v>
      </c>
      <c r="E34" s="27">
        <v>252.7</v>
      </c>
      <c r="F34" s="27">
        <v>22</v>
      </c>
      <c r="G34" s="27">
        <v>67.05</v>
      </c>
      <c r="H34" s="27">
        <v>86</v>
      </c>
      <c r="I34" s="27">
        <v>436.89</v>
      </c>
      <c r="J34" s="27">
        <v>18</v>
      </c>
      <c r="K34" s="27">
        <v>81.63</v>
      </c>
      <c r="L34" s="49">
        <f t="shared" si="0"/>
        <v>0.29214713650711849</v>
      </c>
      <c r="M34" s="27">
        <v>20</v>
      </c>
      <c r="N34" s="27">
        <v>60.06</v>
      </c>
      <c r="O34" s="27">
        <v>35</v>
      </c>
      <c r="P34" s="27">
        <v>130.63999999999999</v>
      </c>
      <c r="Q34" s="27">
        <v>81</v>
      </c>
      <c r="R34" s="27">
        <v>431.11</v>
      </c>
    </row>
    <row r="35" spans="1:18" x14ac:dyDescent="0.25">
      <c r="A35" s="27">
        <v>32</v>
      </c>
      <c r="B35" s="27" t="s">
        <v>159</v>
      </c>
      <c r="C35" s="27">
        <v>279.41399999999999</v>
      </c>
      <c r="D35" s="27">
        <v>97</v>
      </c>
      <c r="E35" s="27">
        <v>387.56</v>
      </c>
      <c r="F35" s="27">
        <v>25</v>
      </c>
      <c r="G35" s="27">
        <v>103.57</v>
      </c>
      <c r="H35" s="27">
        <v>27</v>
      </c>
      <c r="I35" s="27">
        <v>117.6</v>
      </c>
      <c r="J35" s="27">
        <v>9</v>
      </c>
      <c r="K35" s="27">
        <v>40.31</v>
      </c>
      <c r="L35" s="49">
        <f t="shared" si="0"/>
        <v>0.14426621429133832</v>
      </c>
      <c r="M35" s="27">
        <v>42</v>
      </c>
      <c r="N35" s="27">
        <v>143.34</v>
      </c>
      <c r="O35" s="27">
        <v>35</v>
      </c>
      <c r="P35" s="27">
        <v>140.22</v>
      </c>
      <c r="Q35" s="27">
        <v>24</v>
      </c>
      <c r="R35" s="27">
        <v>101.66</v>
      </c>
    </row>
    <row r="36" spans="1:18" x14ac:dyDescent="0.25">
      <c r="A36" s="27">
        <v>33</v>
      </c>
      <c r="B36" s="27" t="s">
        <v>174</v>
      </c>
      <c r="C36" s="27">
        <v>279.41399999999999</v>
      </c>
      <c r="D36" s="27">
        <v>52</v>
      </c>
      <c r="E36" s="27">
        <v>283.98</v>
      </c>
      <c r="F36" s="27">
        <v>22</v>
      </c>
      <c r="G36" s="27">
        <v>122.73</v>
      </c>
      <c r="H36" s="27">
        <v>26</v>
      </c>
      <c r="I36" s="27">
        <v>128.97</v>
      </c>
      <c r="J36" s="27">
        <v>6</v>
      </c>
      <c r="K36" s="27">
        <v>19.989999999999998</v>
      </c>
      <c r="L36" s="49">
        <f t="shared" si="0"/>
        <v>7.1542585554052407E-2</v>
      </c>
      <c r="M36" s="27">
        <v>15</v>
      </c>
      <c r="N36" s="27">
        <v>71.61</v>
      </c>
      <c r="O36" s="27">
        <v>19</v>
      </c>
      <c r="P36" s="27">
        <v>113.77</v>
      </c>
      <c r="Q36" s="27">
        <v>24</v>
      </c>
      <c r="R36" s="27">
        <v>122.98</v>
      </c>
    </row>
    <row r="37" spans="1:18" x14ac:dyDescent="0.25">
      <c r="A37" s="27">
        <v>34</v>
      </c>
      <c r="B37" s="27" t="s">
        <v>156</v>
      </c>
      <c r="C37" s="27">
        <v>283.4375</v>
      </c>
      <c r="D37" s="27">
        <v>18</v>
      </c>
      <c r="E37" s="27">
        <v>96.61</v>
      </c>
      <c r="F37" s="27">
        <v>3</v>
      </c>
      <c r="G37" s="27">
        <v>29.87</v>
      </c>
      <c r="H37" s="27">
        <v>0</v>
      </c>
      <c r="I37" s="27">
        <v>0</v>
      </c>
      <c r="J37" s="27">
        <v>0</v>
      </c>
      <c r="K37" s="27">
        <v>0</v>
      </c>
      <c r="L37" s="49">
        <f t="shared" si="0"/>
        <v>0</v>
      </c>
      <c r="M37" s="27">
        <v>9</v>
      </c>
      <c r="N37" s="27">
        <v>37.94</v>
      </c>
      <c r="O37" s="27">
        <v>6</v>
      </c>
      <c r="P37" s="27">
        <v>29.18</v>
      </c>
      <c r="Q37" s="27">
        <v>0</v>
      </c>
      <c r="R37" s="27">
        <v>0</v>
      </c>
    </row>
    <row r="38" spans="1:18" x14ac:dyDescent="0.25">
      <c r="A38" s="27">
        <v>35</v>
      </c>
      <c r="B38" s="27" t="s">
        <v>162</v>
      </c>
      <c r="C38" s="27">
        <v>279.41399999999999</v>
      </c>
      <c r="D38" s="27">
        <v>11</v>
      </c>
      <c r="E38" s="27">
        <v>84.43</v>
      </c>
      <c r="F38" s="27">
        <v>4</v>
      </c>
      <c r="G38" s="27">
        <v>50.57</v>
      </c>
      <c r="H38" s="27">
        <v>1</v>
      </c>
      <c r="I38" s="27">
        <v>17.5</v>
      </c>
      <c r="J38" s="27">
        <v>0</v>
      </c>
      <c r="K38" s="27">
        <v>0</v>
      </c>
      <c r="L38" s="49">
        <f t="shared" si="0"/>
        <v>0</v>
      </c>
      <c r="M38" s="27">
        <v>2</v>
      </c>
      <c r="N38" s="27">
        <v>7</v>
      </c>
      <c r="O38" s="27">
        <v>5</v>
      </c>
      <c r="P38" s="27">
        <v>28.66</v>
      </c>
      <c r="Q38" s="27">
        <v>1</v>
      </c>
      <c r="R38" s="27">
        <v>17.5</v>
      </c>
    </row>
    <row r="39" spans="1:18" x14ac:dyDescent="0.25">
      <c r="A39" s="27">
        <v>36</v>
      </c>
      <c r="B39" s="27" t="s">
        <v>171</v>
      </c>
      <c r="C39" s="27">
        <v>279.41399999999999</v>
      </c>
      <c r="D39" s="27">
        <v>49</v>
      </c>
      <c r="E39" s="27">
        <v>234.3</v>
      </c>
      <c r="F39" s="27">
        <v>11</v>
      </c>
      <c r="G39" s="27">
        <v>36.840000000000003</v>
      </c>
      <c r="H39" s="27">
        <v>1</v>
      </c>
      <c r="I39" s="27">
        <v>3.5</v>
      </c>
      <c r="J39" s="27">
        <v>0</v>
      </c>
      <c r="K39" s="27">
        <v>0</v>
      </c>
      <c r="L39" s="49">
        <f t="shared" si="0"/>
        <v>0</v>
      </c>
      <c r="M39" s="27">
        <v>29</v>
      </c>
      <c r="N39" s="27">
        <v>132.80000000000001</v>
      </c>
      <c r="O39" s="27">
        <v>9</v>
      </c>
      <c r="P39" s="27">
        <v>63</v>
      </c>
      <c r="Q39" s="27">
        <v>1</v>
      </c>
      <c r="R39" s="27">
        <v>3.5</v>
      </c>
    </row>
    <row r="40" spans="1:18" x14ac:dyDescent="0.25">
      <c r="A40" s="27">
        <v>37</v>
      </c>
      <c r="B40" s="27" t="s">
        <v>173</v>
      </c>
      <c r="C40" s="27">
        <v>279.40250000000003</v>
      </c>
      <c r="D40" s="27">
        <v>63</v>
      </c>
      <c r="E40" s="27">
        <v>471.65</v>
      </c>
      <c r="F40" s="27">
        <v>19</v>
      </c>
      <c r="G40" s="27">
        <v>158.32</v>
      </c>
      <c r="H40" s="27">
        <v>5</v>
      </c>
      <c r="I40" s="27">
        <v>33.46</v>
      </c>
      <c r="J40" s="27">
        <v>0</v>
      </c>
      <c r="K40" s="27">
        <v>0</v>
      </c>
      <c r="L40" s="49">
        <f t="shared" si="0"/>
        <v>0</v>
      </c>
      <c r="M40" s="27">
        <v>25</v>
      </c>
      <c r="N40" s="27">
        <v>192.28</v>
      </c>
      <c r="O40" s="27">
        <v>19</v>
      </c>
      <c r="P40" s="27">
        <v>118.19</v>
      </c>
      <c r="Q40" s="27">
        <v>5</v>
      </c>
      <c r="R40" s="27">
        <v>33.46</v>
      </c>
    </row>
    <row r="41" spans="1:18" x14ac:dyDescent="0.25">
      <c r="A41" s="27">
        <v>38</v>
      </c>
      <c r="B41" s="27" t="s">
        <v>185</v>
      </c>
      <c r="C41" s="27">
        <v>279.41399999999999</v>
      </c>
      <c r="D41" s="27">
        <v>16</v>
      </c>
      <c r="E41" s="27">
        <v>88.39</v>
      </c>
      <c r="F41" s="27">
        <v>3</v>
      </c>
      <c r="G41" s="27">
        <v>11</v>
      </c>
      <c r="H41" s="27">
        <v>0</v>
      </c>
      <c r="I41" s="27">
        <v>0</v>
      </c>
      <c r="J41" s="27">
        <v>0</v>
      </c>
      <c r="K41" s="27">
        <v>0</v>
      </c>
      <c r="L41" s="49">
        <f t="shared" si="0"/>
        <v>0</v>
      </c>
      <c r="M41" s="27">
        <v>2</v>
      </c>
      <c r="N41" s="27">
        <v>15.45</v>
      </c>
      <c r="O41" s="27">
        <v>11</v>
      </c>
      <c r="P41" s="27">
        <v>61.94</v>
      </c>
      <c r="Q41" s="27">
        <v>0</v>
      </c>
      <c r="R41" s="27">
        <v>0</v>
      </c>
    </row>
    <row r="42" spans="1:18" x14ac:dyDescent="0.25">
      <c r="A42" s="27">
        <v>39</v>
      </c>
      <c r="B42" s="27" t="s">
        <v>334</v>
      </c>
      <c r="C42" s="27">
        <v>279.41399999999999</v>
      </c>
      <c r="D42" s="27">
        <v>23</v>
      </c>
      <c r="E42" s="27">
        <v>170.86</v>
      </c>
      <c r="F42" s="27">
        <v>7</v>
      </c>
      <c r="G42" s="27">
        <v>65.75</v>
      </c>
      <c r="H42" s="27">
        <v>0</v>
      </c>
      <c r="I42" s="27">
        <v>0</v>
      </c>
      <c r="J42" s="27">
        <v>0</v>
      </c>
      <c r="K42" s="27">
        <v>0</v>
      </c>
      <c r="L42" s="49">
        <f t="shared" si="0"/>
        <v>0</v>
      </c>
      <c r="M42" s="27">
        <v>6</v>
      </c>
      <c r="N42" s="27">
        <v>43.13</v>
      </c>
      <c r="O42" s="27">
        <v>10</v>
      </c>
      <c r="P42" s="27">
        <v>63.93</v>
      </c>
      <c r="Q42" s="27">
        <v>0</v>
      </c>
      <c r="R42" s="27">
        <v>0</v>
      </c>
    </row>
    <row r="43" spans="1:18" x14ac:dyDescent="0.25">
      <c r="A43" s="27">
        <v>40</v>
      </c>
      <c r="B43" s="27" t="s">
        <v>190</v>
      </c>
      <c r="C43" s="27">
        <v>279.40250000000003</v>
      </c>
      <c r="D43" s="27">
        <v>12</v>
      </c>
      <c r="E43" s="27">
        <v>102.66</v>
      </c>
      <c r="F43" s="27">
        <v>3</v>
      </c>
      <c r="G43" s="27">
        <v>27.46</v>
      </c>
      <c r="H43" s="27">
        <v>0</v>
      </c>
      <c r="I43" s="27">
        <v>0</v>
      </c>
      <c r="J43" s="27">
        <v>0</v>
      </c>
      <c r="K43" s="27">
        <v>0</v>
      </c>
      <c r="L43" s="49">
        <f t="shared" si="0"/>
        <v>0</v>
      </c>
      <c r="M43" s="27">
        <v>7</v>
      </c>
      <c r="N43" s="27">
        <v>43.91</v>
      </c>
      <c r="O43" s="27">
        <v>2</v>
      </c>
      <c r="P43" s="27">
        <v>30</v>
      </c>
      <c r="Q43" s="27">
        <v>0</v>
      </c>
      <c r="R43" s="27">
        <v>0</v>
      </c>
    </row>
    <row r="44" spans="1:18" x14ac:dyDescent="0.25">
      <c r="A44" s="27">
        <v>41</v>
      </c>
      <c r="B44" s="27" t="s">
        <v>335</v>
      </c>
      <c r="C44" s="27">
        <v>279.41399999999999</v>
      </c>
      <c r="D44" s="27">
        <v>4</v>
      </c>
      <c r="E44" s="27">
        <v>20.95</v>
      </c>
      <c r="F44" s="27">
        <v>0</v>
      </c>
      <c r="G44" s="27">
        <v>0</v>
      </c>
      <c r="H44" s="27">
        <v>0</v>
      </c>
      <c r="I44" s="27">
        <v>0</v>
      </c>
      <c r="J44" s="27">
        <v>0</v>
      </c>
      <c r="K44" s="27">
        <v>0</v>
      </c>
      <c r="L44" s="49">
        <f t="shared" si="0"/>
        <v>0</v>
      </c>
      <c r="M44" s="27">
        <v>1</v>
      </c>
      <c r="N44" s="27">
        <v>7</v>
      </c>
      <c r="O44" s="27">
        <v>3</v>
      </c>
      <c r="P44" s="27">
        <v>13.95</v>
      </c>
      <c r="Q44" s="27">
        <v>0</v>
      </c>
      <c r="R44" s="27">
        <v>0</v>
      </c>
    </row>
    <row r="45" spans="1:18" x14ac:dyDescent="0.25">
      <c r="A45" s="67" t="s">
        <v>84</v>
      </c>
      <c r="B45" s="67"/>
      <c r="C45" s="50">
        <f>SUM(C4:C44)</f>
        <v>11496.630000000005</v>
      </c>
      <c r="D45" s="51">
        <v>4461</v>
      </c>
      <c r="E45" s="51">
        <f>SUM(E4:E44)</f>
        <v>27095.93</v>
      </c>
      <c r="F45" s="51">
        <v>1686</v>
      </c>
      <c r="G45" s="51">
        <v>12746.54</v>
      </c>
      <c r="H45" s="51">
        <v>3145</v>
      </c>
      <c r="I45" s="51">
        <v>25671.08</v>
      </c>
      <c r="J45" s="51">
        <v>1589</v>
      </c>
      <c r="K45" s="51">
        <v>11925.53</v>
      </c>
      <c r="L45" s="52">
        <f t="shared" si="0"/>
        <v>1.0373065846252334</v>
      </c>
      <c r="M45" s="51">
        <v>1738</v>
      </c>
      <c r="N45" s="51">
        <v>9079.14</v>
      </c>
      <c r="O45" s="51">
        <v>1240</v>
      </c>
      <c r="P45" s="51">
        <v>7237.48</v>
      </c>
      <c r="Q45" s="51">
        <v>2742</v>
      </c>
      <c r="R45" s="51">
        <v>23106.560000000001</v>
      </c>
    </row>
  </sheetData>
  <mergeCells count="13">
    <mergeCell ref="A45:B45"/>
    <mergeCell ref="A1:R1"/>
    <mergeCell ref="A2:A3"/>
    <mergeCell ref="B2:B3"/>
    <mergeCell ref="C2:C3"/>
    <mergeCell ref="M2:N2"/>
    <mergeCell ref="O2:P2"/>
    <mergeCell ref="Q2:R2"/>
    <mergeCell ref="D2:E2"/>
    <mergeCell ref="F2:G2"/>
    <mergeCell ref="H2:I2"/>
    <mergeCell ref="J2:K2"/>
    <mergeCell ref="L2:L3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6140FB-904E-4C8D-8BB8-E0FFA7C6747B}">
  <dimension ref="A1:L37"/>
  <sheetViews>
    <sheetView workbookViewId="0">
      <selection activeCell="N48" sqref="N48"/>
    </sheetView>
  </sheetViews>
  <sheetFormatPr defaultRowHeight="15" x14ac:dyDescent="0.25"/>
  <cols>
    <col min="2" max="2" width="34.42578125" customWidth="1"/>
    <col min="3" max="3" width="8.140625" bestFit="1" customWidth="1"/>
    <col min="4" max="4" width="18.42578125" customWidth="1"/>
    <col min="5" max="5" width="12" bestFit="1" customWidth="1"/>
    <col min="6" max="6" width="10.5703125" bestFit="1" customWidth="1"/>
    <col min="7" max="7" width="18.5703125" customWidth="1"/>
    <col min="8" max="8" width="17.28515625" customWidth="1"/>
    <col min="9" max="9" width="10.42578125" customWidth="1"/>
    <col min="10" max="11" width="12.5703125" customWidth="1"/>
    <col min="12" max="12" width="11.140625" customWidth="1"/>
  </cols>
  <sheetData>
    <row r="1" spans="1:12" ht="18.75" customHeight="1" thickBot="1" x14ac:dyDescent="0.3">
      <c r="A1" s="215" t="s">
        <v>395</v>
      </c>
      <c r="B1" s="216"/>
      <c r="C1" s="216"/>
      <c r="D1" s="216"/>
      <c r="E1" s="216"/>
      <c r="F1" s="216"/>
      <c r="G1" s="216"/>
      <c r="H1" s="216"/>
      <c r="I1" s="216"/>
      <c r="J1" s="216"/>
      <c r="K1" s="216"/>
      <c r="L1" s="217"/>
    </row>
    <row r="2" spans="1:12" ht="15.75" x14ac:dyDescent="0.25">
      <c r="A2" s="218" t="s">
        <v>92</v>
      </c>
      <c r="B2" s="219" t="s">
        <v>396</v>
      </c>
      <c r="C2" s="219" t="s">
        <v>275</v>
      </c>
      <c r="D2" s="219" t="s">
        <v>288</v>
      </c>
      <c r="E2" s="219" t="s">
        <v>272</v>
      </c>
      <c r="F2" s="219" t="s">
        <v>273</v>
      </c>
      <c r="G2" s="219" t="s">
        <v>397</v>
      </c>
      <c r="H2" s="219" t="s">
        <v>398</v>
      </c>
      <c r="I2" s="219" t="s">
        <v>399</v>
      </c>
      <c r="J2" s="219"/>
      <c r="K2" s="219"/>
      <c r="L2" s="220" t="s">
        <v>400</v>
      </c>
    </row>
    <row r="3" spans="1:12" ht="16.5" thickBot="1" x14ac:dyDescent="0.3">
      <c r="A3" s="221"/>
      <c r="B3" s="222"/>
      <c r="C3" s="222"/>
      <c r="D3" s="222"/>
      <c r="E3" s="222"/>
      <c r="F3" s="222"/>
      <c r="G3" s="222"/>
      <c r="H3" s="222"/>
      <c r="I3" s="223" t="s">
        <v>401</v>
      </c>
      <c r="J3" s="223" t="s">
        <v>402</v>
      </c>
      <c r="K3" s="223" t="s">
        <v>403</v>
      </c>
      <c r="L3" s="224"/>
    </row>
    <row r="4" spans="1:12" x14ac:dyDescent="0.25">
      <c r="A4" s="225">
        <v>1</v>
      </c>
      <c r="B4" s="226" t="s">
        <v>138</v>
      </c>
      <c r="C4" s="225">
        <v>60</v>
      </c>
      <c r="D4" s="225">
        <v>371</v>
      </c>
      <c r="E4" s="225">
        <v>322</v>
      </c>
      <c r="F4" s="225">
        <v>295</v>
      </c>
      <c r="G4" s="227">
        <f t="shared" ref="G4:G35" si="0">F4/C4</f>
        <v>4.916666666666667</v>
      </c>
      <c r="H4" s="225">
        <v>27</v>
      </c>
      <c r="I4" s="225">
        <v>387</v>
      </c>
      <c r="J4" s="225">
        <v>264</v>
      </c>
      <c r="K4" s="225">
        <v>123</v>
      </c>
      <c r="L4" s="225">
        <v>3</v>
      </c>
    </row>
    <row r="5" spans="1:12" x14ac:dyDescent="0.25">
      <c r="A5" s="228">
        <v>2</v>
      </c>
      <c r="B5" s="229" t="s">
        <v>208</v>
      </c>
      <c r="C5" s="225">
        <v>48</v>
      </c>
      <c r="D5" s="228">
        <v>7</v>
      </c>
      <c r="E5" s="228">
        <v>1</v>
      </c>
      <c r="F5" s="228">
        <v>1</v>
      </c>
      <c r="G5" s="227">
        <f t="shared" si="0"/>
        <v>2.0833333333333332E-2</v>
      </c>
      <c r="H5" s="228">
        <v>0</v>
      </c>
      <c r="I5" s="228">
        <v>15</v>
      </c>
      <c r="J5" s="228">
        <v>5</v>
      </c>
      <c r="K5" s="228">
        <v>10</v>
      </c>
      <c r="L5" s="228">
        <v>1</v>
      </c>
    </row>
    <row r="6" spans="1:12" x14ac:dyDescent="0.25">
      <c r="A6" s="225">
        <v>3</v>
      </c>
      <c r="B6" s="229" t="s">
        <v>116</v>
      </c>
      <c r="C6" s="225">
        <v>15</v>
      </c>
      <c r="D6" s="228">
        <v>1</v>
      </c>
      <c r="E6" s="228">
        <v>0</v>
      </c>
      <c r="F6" s="228">
        <v>0</v>
      </c>
      <c r="G6" s="227">
        <f t="shared" si="0"/>
        <v>0</v>
      </c>
      <c r="H6" s="228">
        <v>0</v>
      </c>
      <c r="I6" s="228">
        <v>2</v>
      </c>
      <c r="J6" s="228">
        <v>1</v>
      </c>
      <c r="K6" s="228">
        <v>1</v>
      </c>
      <c r="L6" s="228">
        <v>0</v>
      </c>
    </row>
    <row r="7" spans="1:12" x14ac:dyDescent="0.25">
      <c r="A7" s="228">
        <v>4</v>
      </c>
      <c r="B7" s="229" t="s">
        <v>99</v>
      </c>
      <c r="C7" s="225">
        <v>274</v>
      </c>
      <c r="D7" s="228">
        <v>251</v>
      </c>
      <c r="E7" s="228">
        <v>51</v>
      </c>
      <c r="F7" s="228">
        <v>60</v>
      </c>
      <c r="G7" s="227">
        <f t="shared" si="0"/>
        <v>0.21897810218978103</v>
      </c>
      <c r="H7" s="228">
        <v>9</v>
      </c>
      <c r="I7" s="228">
        <v>333</v>
      </c>
      <c r="J7" s="228">
        <v>181</v>
      </c>
      <c r="K7" s="228">
        <v>152</v>
      </c>
      <c r="L7" s="228">
        <v>99</v>
      </c>
    </row>
    <row r="8" spans="1:12" x14ac:dyDescent="0.25">
      <c r="A8" s="225">
        <v>5</v>
      </c>
      <c r="B8" s="229" t="s">
        <v>100</v>
      </c>
      <c r="C8" s="225">
        <v>89</v>
      </c>
      <c r="D8" s="228">
        <v>39</v>
      </c>
      <c r="E8" s="228">
        <v>20</v>
      </c>
      <c r="F8" s="228">
        <v>20</v>
      </c>
      <c r="G8" s="227">
        <f t="shared" si="0"/>
        <v>0.2247191011235955</v>
      </c>
      <c r="H8" s="228">
        <v>2</v>
      </c>
      <c r="I8" s="228">
        <v>58</v>
      </c>
      <c r="J8" s="228">
        <v>28</v>
      </c>
      <c r="K8" s="228">
        <v>30</v>
      </c>
      <c r="L8" s="228">
        <v>10</v>
      </c>
    </row>
    <row r="9" spans="1:12" x14ac:dyDescent="0.25">
      <c r="A9" s="228">
        <v>6</v>
      </c>
      <c r="B9" s="229" t="s">
        <v>101</v>
      </c>
      <c r="C9" s="225">
        <v>45</v>
      </c>
      <c r="D9" s="228">
        <v>11</v>
      </c>
      <c r="E9" s="228">
        <v>5</v>
      </c>
      <c r="F9" s="228">
        <v>5</v>
      </c>
      <c r="G9" s="227">
        <f t="shared" si="0"/>
        <v>0.1111111111111111</v>
      </c>
      <c r="H9" s="228">
        <v>0</v>
      </c>
      <c r="I9" s="228">
        <v>6</v>
      </c>
      <c r="J9" s="228">
        <v>6</v>
      </c>
      <c r="K9" s="228">
        <v>0</v>
      </c>
      <c r="L9" s="228">
        <v>5</v>
      </c>
    </row>
    <row r="10" spans="1:12" x14ac:dyDescent="0.25">
      <c r="A10" s="225">
        <v>7</v>
      </c>
      <c r="B10" s="229" t="s">
        <v>102</v>
      </c>
      <c r="C10" s="225">
        <v>107</v>
      </c>
      <c r="D10" s="228">
        <v>57</v>
      </c>
      <c r="E10" s="228">
        <v>21</v>
      </c>
      <c r="F10" s="228">
        <v>21</v>
      </c>
      <c r="G10" s="227">
        <f t="shared" si="0"/>
        <v>0.19626168224299065</v>
      </c>
      <c r="H10" s="228">
        <v>1</v>
      </c>
      <c r="I10" s="228">
        <v>84</v>
      </c>
      <c r="J10" s="228">
        <v>45</v>
      </c>
      <c r="K10" s="228">
        <v>39</v>
      </c>
      <c r="L10" s="228">
        <v>9</v>
      </c>
    </row>
    <row r="11" spans="1:12" x14ac:dyDescent="0.25">
      <c r="A11" s="228">
        <v>8</v>
      </c>
      <c r="B11" s="229" t="s">
        <v>103</v>
      </c>
      <c r="C11" s="225">
        <v>84</v>
      </c>
      <c r="D11" s="228">
        <v>40</v>
      </c>
      <c r="E11" s="228">
        <v>17</v>
      </c>
      <c r="F11" s="228">
        <v>13</v>
      </c>
      <c r="G11" s="227">
        <f t="shared" si="0"/>
        <v>0.15476190476190477</v>
      </c>
      <c r="H11" s="228">
        <v>4</v>
      </c>
      <c r="I11" s="228">
        <v>51</v>
      </c>
      <c r="J11" s="228">
        <v>33</v>
      </c>
      <c r="K11" s="228">
        <v>18</v>
      </c>
      <c r="L11" s="228">
        <v>14</v>
      </c>
    </row>
    <row r="12" spans="1:12" x14ac:dyDescent="0.25">
      <c r="A12" s="225">
        <v>9</v>
      </c>
      <c r="B12" s="229" t="s">
        <v>319</v>
      </c>
      <c r="C12" s="225">
        <v>2</v>
      </c>
      <c r="D12" s="228">
        <v>0</v>
      </c>
      <c r="E12" s="228">
        <v>0</v>
      </c>
      <c r="F12" s="228">
        <v>0</v>
      </c>
      <c r="G12" s="227">
        <f t="shared" si="0"/>
        <v>0</v>
      </c>
      <c r="H12" s="228">
        <v>0</v>
      </c>
      <c r="I12" s="228">
        <v>1</v>
      </c>
      <c r="J12" s="228">
        <v>0</v>
      </c>
      <c r="K12" s="228">
        <v>1</v>
      </c>
      <c r="L12" s="228">
        <v>0</v>
      </c>
    </row>
    <row r="13" spans="1:12" x14ac:dyDescent="0.25">
      <c r="A13" s="228">
        <v>10</v>
      </c>
      <c r="B13" s="229" t="s">
        <v>141</v>
      </c>
      <c r="C13" s="225">
        <v>4</v>
      </c>
      <c r="D13" s="228">
        <v>1</v>
      </c>
      <c r="E13" s="228">
        <v>0</v>
      </c>
      <c r="F13" s="228">
        <v>0</v>
      </c>
      <c r="G13" s="227">
        <f t="shared" si="0"/>
        <v>0</v>
      </c>
      <c r="H13" s="228">
        <v>0</v>
      </c>
      <c r="I13" s="228">
        <v>1</v>
      </c>
      <c r="J13" s="228">
        <v>1</v>
      </c>
      <c r="K13" s="228">
        <v>0</v>
      </c>
      <c r="L13" s="228">
        <v>0</v>
      </c>
    </row>
    <row r="14" spans="1:12" x14ac:dyDescent="0.25">
      <c r="A14" s="225">
        <v>11</v>
      </c>
      <c r="B14" s="229" t="s">
        <v>214</v>
      </c>
      <c r="C14" s="225">
        <v>2</v>
      </c>
      <c r="D14" s="228">
        <v>1</v>
      </c>
      <c r="E14" s="228">
        <v>0</v>
      </c>
      <c r="F14" s="228">
        <v>0</v>
      </c>
      <c r="G14" s="227">
        <f t="shared" si="0"/>
        <v>0</v>
      </c>
      <c r="H14" s="228">
        <v>0</v>
      </c>
      <c r="I14" s="228">
        <v>1</v>
      </c>
      <c r="J14" s="228">
        <v>1</v>
      </c>
      <c r="K14" s="228">
        <v>0</v>
      </c>
      <c r="L14" s="228">
        <v>1</v>
      </c>
    </row>
    <row r="15" spans="1:12" x14ac:dyDescent="0.25">
      <c r="A15" s="228">
        <v>12</v>
      </c>
      <c r="B15" s="229" t="s">
        <v>215</v>
      </c>
      <c r="C15" s="225">
        <v>103</v>
      </c>
      <c r="D15" s="228">
        <v>24</v>
      </c>
      <c r="E15" s="228">
        <v>5</v>
      </c>
      <c r="F15" s="228">
        <v>4</v>
      </c>
      <c r="G15" s="227">
        <f t="shared" si="0"/>
        <v>3.8834951456310676E-2</v>
      </c>
      <c r="H15" s="228">
        <v>1</v>
      </c>
      <c r="I15" s="228">
        <v>35</v>
      </c>
      <c r="J15" s="228">
        <v>21</v>
      </c>
      <c r="K15" s="228">
        <v>14</v>
      </c>
      <c r="L15" s="228">
        <v>1</v>
      </c>
    </row>
    <row r="16" spans="1:12" x14ac:dyDescent="0.25">
      <c r="A16" s="225">
        <v>13</v>
      </c>
      <c r="B16" s="229" t="s">
        <v>114</v>
      </c>
      <c r="C16" s="225">
        <v>108</v>
      </c>
      <c r="D16" s="228">
        <v>10</v>
      </c>
      <c r="E16" s="228">
        <v>1</v>
      </c>
      <c r="F16" s="228">
        <v>1</v>
      </c>
      <c r="G16" s="227">
        <f t="shared" si="0"/>
        <v>9.2592592592592587E-3</v>
      </c>
      <c r="H16" s="228">
        <v>0</v>
      </c>
      <c r="I16" s="228">
        <v>8</v>
      </c>
      <c r="J16" s="228">
        <v>7</v>
      </c>
      <c r="K16" s="228">
        <v>1</v>
      </c>
      <c r="L16" s="228">
        <v>4</v>
      </c>
    </row>
    <row r="17" spans="1:12" x14ac:dyDescent="0.25">
      <c r="A17" s="228">
        <v>14</v>
      </c>
      <c r="B17" s="229" t="s">
        <v>217</v>
      </c>
      <c r="C17" s="225">
        <v>28</v>
      </c>
      <c r="D17" s="228">
        <v>30</v>
      </c>
      <c r="E17" s="228">
        <v>13</v>
      </c>
      <c r="F17" s="228">
        <v>13</v>
      </c>
      <c r="G17" s="227">
        <f t="shared" si="0"/>
        <v>0.4642857142857143</v>
      </c>
      <c r="H17" s="228">
        <v>0</v>
      </c>
      <c r="I17" s="228">
        <v>27</v>
      </c>
      <c r="J17" s="228">
        <v>20</v>
      </c>
      <c r="K17" s="228">
        <v>7</v>
      </c>
      <c r="L17" s="228">
        <v>5</v>
      </c>
    </row>
    <row r="18" spans="1:12" x14ac:dyDescent="0.25">
      <c r="A18" s="225">
        <v>15</v>
      </c>
      <c r="B18" s="229" t="s">
        <v>121</v>
      </c>
      <c r="C18" s="225">
        <v>8</v>
      </c>
      <c r="D18" s="228">
        <v>2</v>
      </c>
      <c r="E18" s="228">
        <v>0</v>
      </c>
      <c r="F18" s="228">
        <v>0</v>
      </c>
      <c r="G18" s="227">
        <f t="shared" si="0"/>
        <v>0</v>
      </c>
      <c r="H18" s="228">
        <v>0</v>
      </c>
      <c r="I18" s="228">
        <v>5</v>
      </c>
      <c r="J18" s="228">
        <v>2</v>
      </c>
      <c r="K18" s="228">
        <v>3</v>
      </c>
      <c r="L18" s="228">
        <v>0</v>
      </c>
    </row>
    <row r="19" spans="1:12" x14ac:dyDescent="0.25">
      <c r="A19" s="228">
        <v>16</v>
      </c>
      <c r="B19" s="229" t="s">
        <v>104</v>
      </c>
      <c r="C19" s="225">
        <v>70</v>
      </c>
      <c r="D19" s="228">
        <v>28</v>
      </c>
      <c r="E19" s="228">
        <v>2</v>
      </c>
      <c r="F19" s="228">
        <v>4</v>
      </c>
      <c r="G19" s="227">
        <f t="shared" si="0"/>
        <v>5.7142857142857141E-2</v>
      </c>
      <c r="H19" s="228">
        <v>0</v>
      </c>
      <c r="I19" s="228">
        <v>45</v>
      </c>
      <c r="J19" s="228">
        <v>24</v>
      </c>
      <c r="K19" s="228">
        <v>21</v>
      </c>
      <c r="L19" s="228">
        <v>14</v>
      </c>
    </row>
    <row r="20" spans="1:12" x14ac:dyDescent="0.25">
      <c r="A20" s="225">
        <v>17</v>
      </c>
      <c r="B20" s="229" t="s">
        <v>206</v>
      </c>
      <c r="C20" s="225">
        <v>43</v>
      </c>
      <c r="D20" s="228">
        <v>27</v>
      </c>
      <c r="E20" s="228">
        <v>11</v>
      </c>
      <c r="F20" s="228">
        <v>11</v>
      </c>
      <c r="G20" s="227">
        <f t="shared" si="0"/>
        <v>0.2558139534883721</v>
      </c>
      <c r="H20" s="228">
        <v>0</v>
      </c>
      <c r="I20" s="228">
        <v>20</v>
      </c>
      <c r="J20" s="228">
        <v>17</v>
      </c>
      <c r="K20" s="228">
        <v>3</v>
      </c>
      <c r="L20" s="228">
        <v>5</v>
      </c>
    </row>
    <row r="21" spans="1:12" x14ac:dyDescent="0.25">
      <c r="A21" s="228">
        <v>18</v>
      </c>
      <c r="B21" s="229" t="s">
        <v>219</v>
      </c>
      <c r="C21" s="225">
        <v>16</v>
      </c>
      <c r="D21" s="228">
        <v>5</v>
      </c>
      <c r="E21" s="228">
        <v>0</v>
      </c>
      <c r="F21" s="228">
        <v>0</v>
      </c>
      <c r="G21" s="227">
        <f t="shared" si="0"/>
        <v>0</v>
      </c>
      <c r="H21" s="228">
        <v>0</v>
      </c>
      <c r="I21" s="228">
        <v>15</v>
      </c>
      <c r="J21" s="228">
        <v>5</v>
      </c>
      <c r="K21" s="228">
        <v>10</v>
      </c>
      <c r="L21" s="228">
        <v>1</v>
      </c>
    </row>
    <row r="22" spans="1:12" x14ac:dyDescent="0.25">
      <c r="A22" s="225">
        <v>19</v>
      </c>
      <c r="B22" s="229" t="s">
        <v>301</v>
      </c>
      <c r="C22" s="225">
        <v>0</v>
      </c>
      <c r="D22" s="228">
        <v>0</v>
      </c>
      <c r="E22" s="228">
        <v>0</v>
      </c>
      <c r="F22" s="228">
        <v>0</v>
      </c>
      <c r="G22" s="227">
        <v>0</v>
      </c>
      <c r="H22" s="228">
        <v>0</v>
      </c>
      <c r="I22" s="228">
        <v>0</v>
      </c>
      <c r="J22" s="228">
        <v>0</v>
      </c>
      <c r="K22" s="228">
        <v>0</v>
      </c>
      <c r="L22" s="228">
        <v>1</v>
      </c>
    </row>
    <row r="23" spans="1:12" x14ac:dyDescent="0.25">
      <c r="A23" s="228">
        <v>20</v>
      </c>
      <c r="B23" s="229" t="s">
        <v>123</v>
      </c>
      <c r="C23" s="225">
        <v>2</v>
      </c>
      <c r="D23" s="228">
        <v>2</v>
      </c>
      <c r="E23" s="228">
        <v>1</v>
      </c>
      <c r="F23" s="228">
        <v>1</v>
      </c>
      <c r="G23" s="227">
        <f t="shared" si="0"/>
        <v>0.5</v>
      </c>
      <c r="H23" s="228">
        <v>0</v>
      </c>
      <c r="I23" s="228">
        <v>1</v>
      </c>
      <c r="J23" s="228">
        <v>0</v>
      </c>
      <c r="K23" s="228">
        <v>1</v>
      </c>
      <c r="L23" s="228">
        <v>1</v>
      </c>
    </row>
    <row r="24" spans="1:12" x14ac:dyDescent="0.25">
      <c r="A24" s="225">
        <v>21</v>
      </c>
      <c r="B24" s="229" t="s">
        <v>302</v>
      </c>
      <c r="C24" s="225">
        <v>13</v>
      </c>
      <c r="D24" s="228">
        <v>3</v>
      </c>
      <c r="E24" s="228">
        <v>1</v>
      </c>
      <c r="F24" s="228">
        <v>1</v>
      </c>
      <c r="G24" s="227">
        <f t="shared" si="0"/>
        <v>7.6923076923076927E-2</v>
      </c>
      <c r="H24" s="228">
        <v>0</v>
      </c>
      <c r="I24" s="228">
        <v>1</v>
      </c>
      <c r="J24" s="228">
        <v>0</v>
      </c>
      <c r="K24" s="228">
        <v>1</v>
      </c>
      <c r="L24" s="228">
        <v>2</v>
      </c>
    </row>
    <row r="25" spans="1:12" x14ac:dyDescent="0.25">
      <c r="A25" s="228">
        <v>22</v>
      </c>
      <c r="B25" s="229" t="s">
        <v>106</v>
      </c>
      <c r="C25" s="225">
        <v>27</v>
      </c>
      <c r="D25" s="228">
        <v>2</v>
      </c>
      <c r="E25" s="228">
        <v>0</v>
      </c>
      <c r="F25" s="228">
        <v>0</v>
      </c>
      <c r="G25" s="227">
        <f t="shared" si="0"/>
        <v>0</v>
      </c>
      <c r="H25" s="228">
        <v>0</v>
      </c>
      <c r="I25" s="228">
        <v>2</v>
      </c>
      <c r="J25" s="228">
        <v>2</v>
      </c>
      <c r="K25" s="228">
        <v>0</v>
      </c>
      <c r="L25" s="228">
        <v>0</v>
      </c>
    </row>
    <row r="26" spans="1:12" x14ac:dyDescent="0.25">
      <c r="A26" s="225">
        <v>23</v>
      </c>
      <c r="B26" s="229" t="s">
        <v>107</v>
      </c>
      <c r="C26" s="225">
        <v>246</v>
      </c>
      <c r="D26" s="228">
        <v>236</v>
      </c>
      <c r="E26" s="228">
        <v>54</v>
      </c>
      <c r="F26" s="228">
        <v>60</v>
      </c>
      <c r="G26" s="227">
        <f t="shared" si="0"/>
        <v>0.24390243902439024</v>
      </c>
      <c r="H26" s="228">
        <v>12</v>
      </c>
      <c r="I26" s="228">
        <v>185</v>
      </c>
      <c r="J26" s="228">
        <v>170</v>
      </c>
      <c r="K26" s="228">
        <v>15</v>
      </c>
      <c r="L26" s="228">
        <v>79</v>
      </c>
    </row>
    <row r="27" spans="1:12" x14ac:dyDescent="0.25">
      <c r="A27" s="228">
        <v>24</v>
      </c>
      <c r="B27" s="229" t="s">
        <v>404</v>
      </c>
      <c r="C27" s="225">
        <v>1</v>
      </c>
      <c r="D27" s="228">
        <v>1</v>
      </c>
      <c r="E27" s="228">
        <v>0</v>
      </c>
      <c r="F27" s="228">
        <v>0</v>
      </c>
      <c r="G27" s="227">
        <f t="shared" si="0"/>
        <v>0</v>
      </c>
      <c r="H27" s="228">
        <v>0</v>
      </c>
      <c r="I27" s="228">
        <v>1</v>
      </c>
      <c r="J27" s="228">
        <v>1</v>
      </c>
      <c r="K27" s="228">
        <v>0</v>
      </c>
      <c r="L27" s="228">
        <v>0</v>
      </c>
    </row>
    <row r="28" spans="1:12" x14ac:dyDescent="0.25">
      <c r="A28" s="225">
        <v>25</v>
      </c>
      <c r="B28" s="229" t="s">
        <v>135</v>
      </c>
      <c r="C28" s="225">
        <v>409</v>
      </c>
      <c r="D28" s="228">
        <v>440</v>
      </c>
      <c r="E28" s="228">
        <v>125</v>
      </c>
      <c r="F28" s="228">
        <v>128</v>
      </c>
      <c r="G28" s="227">
        <f t="shared" si="0"/>
        <v>0.31295843520782396</v>
      </c>
      <c r="H28" s="228">
        <v>12</v>
      </c>
      <c r="I28" s="228">
        <v>247</v>
      </c>
      <c r="J28" s="228">
        <v>239</v>
      </c>
      <c r="K28" s="228">
        <v>8</v>
      </c>
      <c r="L28" s="228">
        <v>178</v>
      </c>
    </row>
    <row r="29" spans="1:12" x14ac:dyDescent="0.25">
      <c r="A29" s="228">
        <v>26</v>
      </c>
      <c r="B29" s="229" t="s">
        <v>405</v>
      </c>
      <c r="C29" s="225">
        <v>0</v>
      </c>
      <c r="D29" s="228">
        <v>1</v>
      </c>
      <c r="E29" s="228">
        <v>0</v>
      </c>
      <c r="F29" s="228">
        <v>0</v>
      </c>
      <c r="G29" s="227">
        <v>0</v>
      </c>
      <c r="H29" s="228">
        <v>0</v>
      </c>
      <c r="I29" s="228">
        <v>1</v>
      </c>
      <c r="J29" s="228">
        <v>1</v>
      </c>
      <c r="K29" s="228">
        <v>0</v>
      </c>
      <c r="L29" s="228">
        <v>0</v>
      </c>
    </row>
    <row r="30" spans="1:12" x14ac:dyDescent="0.25">
      <c r="A30" s="225">
        <v>27</v>
      </c>
      <c r="B30" s="229" t="s">
        <v>108</v>
      </c>
      <c r="C30" s="225">
        <v>437</v>
      </c>
      <c r="D30" s="228">
        <v>471</v>
      </c>
      <c r="E30" s="228">
        <v>54</v>
      </c>
      <c r="F30" s="228">
        <v>65</v>
      </c>
      <c r="G30" s="227">
        <f t="shared" si="0"/>
        <v>0.14874141876430205</v>
      </c>
      <c r="H30" s="228">
        <v>3</v>
      </c>
      <c r="I30" s="228">
        <v>861</v>
      </c>
      <c r="J30" s="228">
        <v>419</v>
      </c>
      <c r="K30" s="228">
        <v>442</v>
      </c>
      <c r="L30" s="228">
        <v>133</v>
      </c>
    </row>
    <row r="31" spans="1:12" x14ac:dyDescent="0.25">
      <c r="A31" s="228">
        <v>28</v>
      </c>
      <c r="B31" s="229" t="s">
        <v>109</v>
      </c>
      <c r="C31" s="225">
        <v>90</v>
      </c>
      <c r="D31" s="228">
        <v>53</v>
      </c>
      <c r="E31" s="228">
        <v>15</v>
      </c>
      <c r="F31" s="228">
        <v>12</v>
      </c>
      <c r="G31" s="227">
        <f t="shared" si="0"/>
        <v>0.13333333333333333</v>
      </c>
      <c r="H31" s="228">
        <v>4</v>
      </c>
      <c r="I31" s="228">
        <v>86</v>
      </c>
      <c r="J31" s="228">
        <v>45</v>
      </c>
      <c r="K31" s="228">
        <v>41</v>
      </c>
      <c r="L31" s="228">
        <v>11</v>
      </c>
    </row>
    <row r="32" spans="1:12" x14ac:dyDescent="0.25">
      <c r="A32" s="225">
        <v>29</v>
      </c>
      <c r="B32" s="229" t="s">
        <v>143</v>
      </c>
      <c r="C32" s="225">
        <v>3</v>
      </c>
      <c r="D32" s="228">
        <v>0</v>
      </c>
      <c r="E32" s="228">
        <v>0</v>
      </c>
      <c r="F32" s="228">
        <v>0</v>
      </c>
      <c r="G32" s="227">
        <f t="shared" si="0"/>
        <v>0</v>
      </c>
      <c r="H32" s="228">
        <v>0</v>
      </c>
      <c r="I32" s="228">
        <v>0</v>
      </c>
      <c r="J32" s="228">
        <v>0</v>
      </c>
      <c r="K32" s="228">
        <v>0</v>
      </c>
      <c r="L32" s="228">
        <v>0</v>
      </c>
    </row>
    <row r="33" spans="1:12" x14ac:dyDescent="0.25">
      <c r="A33" s="228">
        <v>30</v>
      </c>
      <c r="B33" s="229" t="s">
        <v>110</v>
      </c>
      <c r="C33" s="225">
        <v>108</v>
      </c>
      <c r="D33" s="228">
        <v>88</v>
      </c>
      <c r="E33" s="228">
        <v>39</v>
      </c>
      <c r="F33" s="228">
        <v>43</v>
      </c>
      <c r="G33" s="227">
        <f t="shared" si="0"/>
        <v>0.39814814814814814</v>
      </c>
      <c r="H33" s="228">
        <v>0</v>
      </c>
      <c r="I33" s="228">
        <v>111</v>
      </c>
      <c r="J33" s="228">
        <v>64</v>
      </c>
      <c r="K33" s="228">
        <v>47</v>
      </c>
      <c r="L33" s="228">
        <v>14</v>
      </c>
    </row>
    <row r="34" spans="1:12" x14ac:dyDescent="0.25">
      <c r="A34" s="225">
        <v>31</v>
      </c>
      <c r="B34" s="229" t="s">
        <v>406</v>
      </c>
      <c r="C34" s="225">
        <v>0</v>
      </c>
      <c r="D34" s="228">
        <v>0</v>
      </c>
      <c r="E34" s="228">
        <v>0</v>
      </c>
      <c r="F34" s="228">
        <v>0</v>
      </c>
      <c r="G34" s="227">
        <v>0</v>
      </c>
      <c r="H34" s="228">
        <v>0</v>
      </c>
      <c r="I34" s="228">
        <v>0</v>
      </c>
      <c r="J34" s="228">
        <v>0</v>
      </c>
      <c r="K34" s="228">
        <v>0</v>
      </c>
      <c r="L34" s="228">
        <v>0</v>
      </c>
    </row>
    <row r="35" spans="1:12" x14ac:dyDescent="0.25">
      <c r="A35" s="228">
        <v>32</v>
      </c>
      <c r="B35" s="229" t="s">
        <v>227</v>
      </c>
      <c r="C35" s="225">
        <v>16</v>
      </c>
      <c r="D35" s="228">
        <v>0</v>
      </c>
      <c r="E35" s="228">
        <v>0</v>
      </c>
      <c r="F35" s="228">
        <v>0</v>
      </c>
      <c r="G35" s="227">
        <f t="shared" si="0"/>
        <v>0</v>
      </c>
      <c r="H35" s="228">
        <v>0</v>
      </c>
      <c r="I35" s="228">
        <v>1</v>
      </c>
      <c r="J35" s="228">
        <v>0</v>
      </c>
      <c r="K35" s="228">
        <v>1</v>
      </c>
      <c r="L35" s="228">
        <v>0</v>
      </c>
    </row>
    <row r="36" spans="1:12" ht="15.75" thickBot="1" x14ac:dyDescent="0.3">
      <c r="A36" s="225">
        <v>33</v>
      </c>
      <c r="B36" s="229" t="s">
        <v>293</v>
      </c>
      <c r="C36" s="225">
        <v>42</v>
      </c>
      <c r="D36" s="228">
        <v>0</v>
      </c>
      <c r="E36" s="228">
        <v>0</v>
      </c>
      <c r="F36" s="228">
        <v>0</v>
      </c>
      <c r="G36" s="227">
        <v>0</v>
      </c>
      <c r="H36" s="228">
        <v>0</v>
      </c>
      <c r="I36" s="228">
        <v>0</v>
      </c>
      <c r="J36" s="228">
        <v>0</v>
      </c>
      <c r="K36" s="228">
        <v>0</v>
      </c>
      <c r="L36" s="228">
        <v>0</v>
      </c>
    </row>
    <row r="37" spans="1:12" ht="15.75" thickBot="1" x14ac:dyDescent="0.3">
      <c r="A37" s="230" t="s">
        <v>84</v>
      </c>
      <c r="B37" s="231"/>
      <c r="C37" s="232">
        <f>SUM(C4:C36)</f>
        <v>2500</v>
      </c>
      <c r="D37" s="232">
        <f t="shared" ref="D37:L37" si="1">SUM(D4:D36)</f>
        <v>2202</v>
      </c>
      <c r="E37" s="232">
        <f t="shared" si="1"/>
        <v>758</v>
      </c>
      <c r="F37" s="232">
        <f t="shared" si="1"/>
        <v>758</v>
      </c>
      <c r="G37" s="233">
        <f t="shared" ref="G37" si="2">F37/C37</f>
        <v>0.30320000000000003</v>
      </c>
      <c r="H37" s="232">
        <f t="shared" si="1"/>
        <v>75</v>
      </c>
      <c r="I37" s="232">
        <f t="shared" si="1"/>
        <v>2591</v>
      </c>
      <c r="J37" s="232">
        <f t="shared" si="1"/>
        <v>1602</v>
      </c>
      <c r="K37" s="232">
        <f t="shared" si="1"/>
        <v>989</v>
      </c>
      <c r="L37" s="234">
        <f t="shared" si="1"/>
        <v>591</v>
      </c>
    </row>
  </sheetData>
  <mergeCells count="12">
    <mergeCell ref="A37:B37"/>
    <mergeCell ref="A1:L1"/>
    <mergeCell ref="A2:A3"/>
    <mergeCell ref="B2:B3"/>
    <mergeCell ref="C2:C3"/>
    <mergeCell ref="D2:D3"/>
    <mergeCell ref="E2:E3"/>
    <mergeCell ref="F2:F3"/>
    <mergeCell ref="G2:G3"/>
    <mergeCell ref="H2:H3"/>
    <mergeCell ref="I2:K2"/>
    <mergeCell ref="L2:L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773F1F-A153-478C-86B5-C516A1B70382}">
  <dimension ref="A1:L45"/>
  <sheetViews>
    <sheetView tabSelected="1" topLeftCell="A18" workbookViewId="0">
      <selection activeCell="O25" sqref="O25"/>
    </sheetView>
  </sheetViews>
  <sheetFormatPr defaultRowHeight="15" x14ac:dyDescent="0.25"/>
  <cols>
    <col min="1" max="1" width="7.7109375" bestFit="1" customWidth="1"/>
    <col min="2" max="2" width="26.5703125" bestFit="1" customWidth="1"/>
    <col min="3" max="3" width="10.42578125" bestFit="1" customWidth="1"/>
    <col min="4" max="4" width="16.28515625" customWidth="1"/>
    <col min="5" max="5" width="15" customWidth="1"/>
    <col min="6" max="6" width="17.42578125" customWidth="1"/>
    <col min="7" max="7" width="19.140625" customWidth="1"/>
    <col min="8" max="8" width="16.42578125" customWidth="1"/>
    <col min="9" max="9" width="15.85546875" customWidth="1"/>
    <col min="10" max="10" width="18.7109375" customWidth="1"/>
    <col min="11" max="11" width="20.85546875" customWidth="1"/>
  </cols>
  <sheetData>
    <row r="1" spans="1:12" ht="19.5" thickBot="1" x14ac:dyDescent="0.3">
      <c r="A1" s="235" t="s">
        <v>395</v>
      </c>
      <c r="B1" s="236"/>
      <c r="C1" s="236"/>
      <c r="D1" s="236"/>
      <c r="E1" s="236"/>
      <c r="F1" s="236"/>
      <c r="G1" s="236"/>
      <c r="H1" s="236"/>
      <c r="I1" s="236"/>
      <c r="J1" s="236"/>
      <c r="K1" s="236"/>
      <c r="L1" s="237"/>
    </row>
    <row r="2" spans="1:12" ht="15.75" x14ac:dyDescent="0.25">
      <c r="A2" s="218" t="s">
        <v>92</v>
      </c>
      <c r="B2" s="219" t="s">
        <v>294</v>
      </c>
      <c r="C2" s="219" t="s">
        <v>275</v>
      </c>
      <c r="D2" s="219" t="s">
        <v>288</v>
      </c>
      <c r="E2" s="219" t="s">
        <v>272</v>
      </c>
      <c r="F2" s="219" t="s">
        <v>273</v>
      </c>
      <c r="G2" s="219" t="s">
        <v>397</v>
      </c>
      <c r="H2" s="219" t="s">
        <v>398</v>
      </c>
      <c r="I2" s="238" t="s">
        <v>399</v>
      </c>
      <c r="J2" s="239"/>
      <c r="K2" s="240"/>
      <c r="L2" s="220" t="s">
        <v>400</v>
      </c>
    </row>
    <row r="3" spans="1:12" ht="16.5" thickBot="1" x14ac:dyDescent="0.3">
      <c r="A3" s="221"/>
      <c r="B3" s="222"/>
      <c r="C3" s="222"/>
      <c r="D3" s="222"/>
      <c r="E3" s="222"/>
      <c r="F3" s="222"/>
      <c r="G3" s="222"/>
      <c r="H3" s="222"/>
      <c r="I3" s="223" t="s">
        <v>401</v>
      </c>
      <c r="J3" s="223" t="s">
        <v>402</v>
      </c>
      <c r="K3" s="223" t="s">
        <v>403</v>
      </c>
      <c r="L3" s="224"/>
    </row>
    <row r="4" spans="1:12" x14ac:dyDescent="0.25">
      <c r="A4" s="241">
        <v>1</v>
      </c>
      <c r="B4" s="242" t="s">
        <v>46</v>
      </c>
      <c r="C4" s="242">
        <v>37</v>
      </c>
      <c r="D4" s="242">
        <v>30</v>
      </c>
      <c r="E4" s="242">
        <v>9</v>
      </c>
      <c r="F4" s="242">
        <v>12</v>
      </c>
      <c r="G4" s="243">
        <f t="shared" ref="G4:G45" si="0">F4/C4</f>
        <v>0.32432432432432434</v>
      </c>
      <c r="H4" s="242">
        <v>0</v>
      </c>
      <c r="I4" s="242">
        <f>J4+K4</f>
        <v>41</v>
      </c>
      <c r="J4" s="242">
        <v>23</v>
      </c>
      <c r="K4" s="242">
        <v>18</v>
      </c>
      <c r="L4" s="244">
        <v>7</v>
      </c>
    </row>
    <row r="5" spans="1:12" x14ac:dyDescent="0.25">
      <c r="A5" s="245">
        <v>2</v>
      </c>
      <c r="B5" s="246" t="s">
        <v>47</v>
      </c>
      <c r="C5" s="246">
        <v>80</v>
      </c>
      <c r="D5" s="246">
        <v>90</v>
      </c>
      <c r="E5" s="246">
        <v>17</v>
      </c>
      <c r="F5" s="246">
        <v>16</v>
      </c>
      <c r="G5" s="247">
        <f t="shared" si="0"/>
        <v>0.2</v>
      </c>
      <c r="H5" s="246">
        <v>5</v>
      </c>
      <c r="I5" s="246">
        <f t="shared" ref="I5:I45" si="1">J5+K5</f>
        <v>75</v>
      </c>
      <c r="J5" s="246">
        <v>56</v>
      </c>
      <c r="K5" s="246">
        <v>19</v>
      </c>
      <c r="L5" s="248">
        <v>31</v>
      </c>
    </row>
    <row r="6" spans="1:12" x14ac:dyDescent="0.25">
      <c r="A6" s="245">
        <v>3</v>
      </c>
      <c r="B6" s="246" t="s">
        <v>336</v>
      </c>
      <c r="C6" s="246">
        <v>29</v>
      </c>
      <c r="D6" s="246">
        <v>18</v>
      </c>
      <c r="E6" s="246">
        <v>4</v>
      </c>
      <c r="F6" s="246">
        <v>4</v>
      </c>
      <c r="G6" s="247">
        <f t="shared" si="0"/>
        <v>0.13793103448275862</v>
      </c>
      <c r="H6" s="246">
        <v>1</v>
      </c>
      <c r="I6" s="246">
        <f t="shared" si="1"/>
        <v>14</v>
      </c>
      <c r="J6" s="246">
        <v>12</v>
      </c>
      <c r="K6" s="246">
        <v>2</v>
      </c>
      <c r="L6" s="248">
        <v>3</v>
      </c>
    </row>
    <row r="7" spans="1:12" x14ac:dyDescent="0.25">
      <c r="A7" s="245">
        <v>4</v>
      </c>
      <c r="B7" s="246" t="s">
        <v>48</v>
      </c>
      <c r="C7" s="246">
        <v>162</v>
      </c>
      <c r="D7" s="246">
        <v>132</v>
      </c>
      <c r="E7" s="246">
        <v>14</v>
      </c>
      <c r="F7" s="246">
        <v>12</v>
      </c>
      <c r="G7" s="247">
        <f t="shared" si="0"/>
        <v>7.407407407407407E-2</v>
      </c>
      <c r="H7" s="246">
        <v>2</v>
      </c>
      <c r="I7" s="246">
        <f t="shared" si="1"/>
        <v>136</v>
      </c>
      <c r="J7" s="246">
        <v>92</v>
      </c>
      <c r="K7" s="246">
        <v>44</v>
      </c>
      <c r="L7" s="248">
        <v>52</v>
      </c>
    </row>
    <row r="8" spans="1:12" x14ac:dyDescent="0.25">
      <c r="A8" s="245">
        <v>5</v>
      </c>
      <c r="B8" s="246" t="s">
        <v>49</v>
      </c>
      <c r="C8" s="246">
        <v>57</v>
      </c>
      <c r="D8" s="246">
        <v>90</v>
      </c>
      <c r="E8" s="246">
        <v>20</v>
      </c>
      <c r="F8" s="246">
        <v>21</v>
      </c>
      <c r="G8" s="247">
        <f t="shared" si="0"/>
        <v>0.36842105263157893</v>
      </c>
      <c r="H8" s="246">
        <v>1</v>
      </c>
      <c r="I8" s="246">
        <f t="shared" si="1"/>
        <v>117</v>
      </c>
      <c r="J8" s="246">
        <v>65</v>
      </c>
      <c r="K8" s="246">
        <v>52</v>
      </c>
      <c r="L8" s="248">
        <v>39</v>
      </c>
    </row>
    <row r="9" spans="1:12" x14ac:dyDescent="0.25">
      <c r="A9" s="245">
        <v>6</v>
      </c>
      <c r="B9" s="246" t="s">
        <v>50</v>
      </c>
      <c r="C9" s="246">
        <v>43</v>
      </c>
      <c r="D9" s="246">
        <v>33</v>
      </c>
      <c r="E9" s="246">
        <v>3</v>
      </c>
      <c r="F9" s="246">
        <v>8</v>
      </c>
      <c r="G9" s="247">
        <f t="shared" si="0"/>
        <v>0.18604651162790697</v>
      </c>
      <c r="H9" s="246">
        <v>0</v>
      </c>
      <c r="I9" s="246">
        <f t="shared" si="1"/>
        <v>41</v>
      </c>
      <c r="J9" s="246">
        <v>25</v>
      </c>
      <c r="K9" s="246">
        <v>16</v>
      </c>
      <c r="L9" s="248">
        <v>12</v>
      </c>
    </row>
    <row r="10" spans="1:12" x14ac:dyDescent="0.25">
      <c r="A10" s="245">
        <v>7</v>
      </c>
      <c r="B10" s="246" t="s">
        <v>259</v>
      </c>
      <c r="C10" s="246">
        <v>27</v>
      </c>
      <c r="D10" s="246">
        <v>13</v>
      </c>
      <c r="E10" s="246">
        <v>2</v>
      </c>
      <c r="F10" s="246">
        <v>2</v>
      </c>
      <c r="G10" s="247">
        <f t="shared" si="0"/>
        <v>7.407407407407407E-2</v>
      </c>
      <c r="H10" s="246">
        <v>1</v>
      </c>
      <c r="I10" s="246">
        <f t="shared" si="1"/>
        <v>17</v>
      </c>
      <c r="J10" s="246">
        <v>10</v>
      </c>
      <c r="K10" s="246">
        <v>7</v>
      </c>
      <c r="L10" s="248">
        <v>4</v>
      </c>
    </row>
    <row r="11" spans="1:12" x14ac:dyDescent="0.25">
      <c r="A11" s="245">
        <v>8</v>
      </c>
      <c r="B11" s="246" t="s">
        <v>51</v>
      </c>
      <c r="C11" s="246">
        <v>41</v>
      </c>
      <c r="D11" s="246">
        <v>18</v>
      </c>
      <c r="E11" s="246">
        <v>6</v>
      </c>
      <c r="F11" s="246">
        <v>6</v>
      </c>
      <c r="G11" s="247">
        <f t="shared" si="0"/>
        <v>0.14634146341463414</v>
      </c>
      <c r="H11" s="246">
        <v>1</v>
      </c>
      <c r="I11" s="246">
        <f t="shared" si="1"/>
        <v>19</v>
      </c>
      <c r="J11" s="246">
        <v>14</v>
      </c>
      <c r="K11" s="246">
        <v>5</v>
      </c>
      <c r="L11" s="248">
        <v>8</v>
      </c>
    </row>
    <row r="12" spans="1:12" x14ac:dyDescent="0.25">
      <c r="A12" s="245">
        <v>9</v>
      </c>
      <c r="B12" s="246" t="s">
        <v>52</v>
      </c>
      <c r="C12" s="246">
        <v>67</v>
      </c>
      <c r="D12" s="246">
        <v>24</v>
      </c>
      <c r="E12" s="246">
        <v>14</v>
      </c>
      <c r="F12" s="246">
        <v>14</v>
      </c>
      <c r="G12" s="247">
        <f t="shared" si="0"/>
        <v>0.20895522388059701</v>
      </c>
      <c r="H12" s="246">
        <v>1</v>
      </c>
      <c r="I12" s="246">
        <f t="shared" si="1"/>
        <v>50</v>
      </c>
      <c r="J12" s="246">
        <v>15</v>
      </c>
      <c r="K12" s="246">
        <v>35</v>
      </c>
      <c r="L12" s="248">
        <v>11</v>
      </c>
    </row>
    <row r="13" spans="1:12" x14ac:dyDescent="0.25">
      <c r="A13" s="245">
        <v>10</v>
      </c>
      <c r="B13" s="246" t="s">
        <v>53</v>
      </c>
      <c r="C13" s="246">
        <v>58</v>
      </c>
      <c r="D13" s="246">
        <v>72</v>
      </c>
      <c r="E13" s="246">
        <v>10</v>
      </c>
      <c r="F13" s="246">
        <v>12</v>
      </c>
      <c r="G13" s="247">
        <f t="shared" si="0"/>
        <v>0.20689655172413793</v>
      </c>
      <c r="H13" s="246">
        <v>1</v>
      </c>
      <c r="I13" s="246">
        <f t="shared" si="1"/>
        <v>113</v>
      </c>
      <c r="J13" s="246">
        <v>61</v>
      </c>
      <c r="K13" s="246">
        <v>52</v>
      </c>
      <c r="L13" s="248">
        <v>17</v>
      </c>
    </row>
    <row r="14" spans="1:12" x14ac:dyDescent="0.25">
      <c r="A14" s="245">
        <v>11</v>
      </c>
      <c r="B14" s="246" t="s">
        <v>54</v>
      </c>
      <c r="C14" s="246">
        <v>52</v>
      </c>
      <c r="D14" s="246">
        <v>55</v>
      </c>
      <c r="E14" s="246">
        <v>26</v>
      </c>
      <c r="F14" s="246">
        <v>23</v>
      </c>
      <c r="G14" s="247">
        <f t="shared" si="0"/>
        <v>0.44230769230769229</v>
      </c>
      <c r="H14" s="246">
        <v>3</v>
      </c>
      <c r="I14" s="246">
        <f t="shared" si="1"/>
        <v>50</v>
      </c>
      <c r="J14" s="246">
        <v>31</v>
      </c>
      <c r="K14" s="246">
        <v>19</v>
      </c>
      <c r="L14" s="248">
        <v>13</v>
      </c>
    </row>
    <row r="15" spans="1:12" x14ac:dyDescent="0.25">
      <c r="A15" s="245">
        <v>12</v>
      </c>
      <c r="B15" s="246" t="s">
        <v>55</v>
      </c>
      <c r="C15" s="246">
        <v>53</v>
      </c>
      <c r="D15" s="246">
        <v>47</v>
      </c>
      <c r="E15" s="246">
        <v>12</v>
      </c>
      <c r="F15" s="246">
        <v>13</v>
      </c>
      <c r="G15" s="247">
        <f t="shared" si="0"/>
        <v>0.24528301886792453</v>
      </c>
      <c r="H15" s="246">
        <v>1</v>
      </c>
      <c r="I15" s="246">
        <f t="shared" si="1"/>
        <v>67</v>
      </c>
      <c r="J15" s="246">
        <v>41</v>
      </c>
      <c r="K15" s="246">
        <v>26</v>
      </c>
      <c r="L15" s="248">
        <v>14</v>
      </c>
    </row>
    <row r="16" spans="1:12" x14ac:dyDescent="0.25">
      <c r="A16" s="245">
        <v>13</v>
      </c>
      <c r="B16" s="246" t="s">
        <v>56</v>
      </c>
      <c r="C16" s="246">
        <v>54</v>
      </c>
      <c r="D16" s="246">
        <v>49</v>
      </c>
      <c r="E16" s="246">
        <v>10</v>
      </c>
      <c r="F16" s="246">
        <v>8</v>
      </c>
      <c r="G16" s="247">
        <f t="shared" si="0"/>
        <v>0.14814814814814814</v>
      </c>
      <c r="H16" s="246">
        <v>1</v>
      </c>
      <c r="I16" s="246">
        <f t="shared" si="1"/>
        <v>64</v>
      </c>
      <c r="J16" s="246">
        <v>40</v>
      </c>
      <c r="K16" s="246">
        <v>24</v>
      </c>
      <c r="L16" s="248">
        <v>21</v>
      </c>
    </row>
    <row r="17" spans="1:12" x14ac:dyDescent="0.25">
      <c r="A17" s="245">
        <v>14</v>
      </c>
      <c r="B17" s="246" t="s">
        <v>57</v>
      </c>
      <c r="C17" s="246">
        <v>92</v>
      </c>
      <c r="D17" s="246">
        <v>90</v>
      </c>
      <c r="E17" s="246">
        <v>68</v>
      </c>
      <c r="F17" s="246">
        <v>64</v>
      </c>
      <c r="G17" s="247">
        <f t="shared" si="0"/>
        <v>0.69565217391304346</v>
      </c>
      <c r="H17" s="246">
        <v>4</v>
      </c>
      <c r="I17" s="246">
        <f t="shared" si="1"/>
        <v>132</v>
      </c>
      <c r="J17" s="246">
        <v>68</v>
      </c>
      <c r="K17" s="246">
        <v>64</v>
      </c>
      <c r="L17" s="248">
        <v>9</v>
      </c>
    </row>
    <row r="18" spans="1:12" x14ac:dyDescent="0.25">
      <c r="A18" s="245">
        <v>15</v>
      </c>
      <c r="B18" s="246" t="s">
        <v>260</v>
      </c>
      <c r="C18" s="246">
        <v>31</v>
      </c>
      <c r="D18" s="246">
        <v>14</v>
      </c>
      <c r="E18" s="246">
        <v>4</v>
      </c>
      <c r="F18" s="246">
        <v>4</v>
      </c>
      <c r="G18" s="247">
        <f t="shared" si="0"/>
        <v>0.12903225806451613</v>
      </c>
      <c r="H18" s="246">
        <v>0</v>
      </c>
      <c r="I18" s="246">
        <f t="shared" si="1"/>
        <v>9</v>
      </c>
      <c r="J18" s="246">
        <v>9</v>
      </c>
      <c r="K18" s="246">
        <v>0</v>
      </c>
      <c r="L18" s="248">
        <v>4</v>
      </c>
    </row>
    <row r="19" spans="1:12" x14ac:dyDescent="0.25">
      <c r="A19" s="245">
        <v>16</v>
      </c>
      <c r="B19" s="246" t="s">
        <v>58</v>
      </c>
      <c r="C19" s="246">
        <v>35</v>
      </c>
      <c r="D19" s="246">
        <v>23</v>
      </c>
      <c r="E19" s="246">
        <v>4</v>
      </c>
      <c r="F19" s="246">
        <v>4</v>
      </c>
      <c r="G19" s="247">
        <f t="shared" si="0"/>
        <v>0.11428571428571428</v>
      </c>
      <c r="H19" s="246">
        <v>0</v>
      </c>
      <c r="I19" s="246">
        <f t="shared" si="1"/>
        <v>20</v>
      </c>
      <c r="J19" s="246">
        <v>15</v>
      </c>
      <c r="K19" s="246">
        <v>5</v>
      </c>
      <c r="L19" s="248">
        <v>8</v>
      </c>
    </row>
    <row r="20" spans="1:12" x14ac:dyDescent="0.25">
      <c r="A20" s="245">
        <v>17</v>
      </c>
      <c r="B20" s="246" t="s">
        <v>299</v>
      </c>
      <c r="C20" s="246">
        <v>42</v>
      </c>
      <c r="D20" s="246">
        <v>24</v>
      </c>
      <c r="E20" s="246">
        <v>4</v>
      </c>
      <c r="F20" s="246">
        <v>3</v>
      </c>
      <c r="G20" s="247">
        <f t="shared" si="0"/>
        <v>7.1428571428571425E-2</v>
      </c>
      <c r="H20" s="246">
        <v>2</v>
      </c>
      <c r="I20" s="246">
        <f t="shared" si="1"/>
        <v>28</v>
      </c>
      <c r="J20" s="246">
        <v>19</v>
      </c>
      <c r="K20" s="246">
        <v>9</v>
      </c>
      <c r="L20" s="248">
        <v>8</v>
      </c>
    </row>
    <row r="21" spans="1:12" x14ac:dyDescent="0.25">
      <c r="A21" s="245">
        <v>18</v>
      </c>
      <c r="B21" s="246" t="s">
        <v>59</v>
      </c>
      <c r="C21" s="246">
        <v>116</v>
      </c>
      <c r="D21" s="246">
        <v>117</v>
      </c>
      <c r="E21" s="246">
        <v>10</v>
      </c>
      <c r="F21" s="246">
        <v>8</v>
      </c>
      <c r="G21" s="247">
        <f t="shared" si="0"/>
        <v>6.8965517241379309E-2</v>
      </c>
      <c r="H21" s="246">
        <v>3</v>
      </c>
      <c r="I21" s="246">
        <f t="shared" si="1"/>
        <v>151</v>
      </c>
      <c r="J21" s="246">
        <v>100</v>
      </c>
      <c r="K21" s="246">
        <v>51</v>
      </c>
      <c r="L21" s="248">
        <v>24</v>
      </c>
    </row>
    <row r="22" spans="1:12" x14ac:dyDescent="0.25">
      <c r="A22" s="245">
        <v>19</v>
      </c>
      <c r="B22" s="246" t="s">
        <v>61</v>
      </c>
      <c r="C22" s="246">
        <v>59</v>
      </c>
      <c r="D22" s="246">
        <v>44</v>
      </c>
      <c r="E22" s="246">
        <v>13</v>
      </c>
      <c r="F22" s="246">
        <v>17</v>
      </c>
      <c r="G22" s="247">
        <f t="shared" si="0"/>
        <v>0.28813559322033899</v>
      </c>
      <c r="H22" s="246">
        <v>0</v>
      </c>
      <c r="I22" s="246">
        <f t="shared" si="1"/>
        <v>61</v>
      </c>
      <c r="J22" s="246">
        <v>35</v>
      </c>
      <c r="K22" s="246">
        <v>26</v>
      </c>
      <c r="L22" s="248">
        <v>11</v>
      </c>
    </row>
    <row r="23" spans="1:12" x14ac:dyDescent="0.25">
      <c r="A23" s="245">
        <v>20</v>
      </c>
      <c r="B23" s="246" t="s">
        <v>407</v>
      </c>
      <c r="C23" s="246">
        <v>177</v>
      </c>
      <c r="D23" s="246">
        <v>298</v>
      </c>
      <c r="E23" s="246">
        <v>219</v>
      </c>
      <c r="F23" s="246">
        <v>205</v>
      </c>
      <c r="G23" s="247">
        <f t="shared" si="0"/>
        <v>1.1581920903954803</v>
      </c>
      <c r="H23" s="246">
        <v>22</v>
      </c>
      <c r="I23" s="246">
        <f t="shared" si="1"/>
        <v>355</v>
      </c>
      <c r="J23" s="246">
        <v>217</v>
      </c>
      <c r="K23" s="246">
        <v>138</v>
      </c>
      <c r="L23" s="248">
        <v>23</v>
      </c>
    </row>
    <row r="24" spans="1:12" x14ac:dyDescent="0.25">
      <c r="A24" s="245">
        <v>21</v>
      </c>
      <c r="B24" s="246" t="s">
        <v>63</v>
      </c>
      <c r="C24" s="246">
        <v>17</v>
      </c>
      <c r="D24" s="246">
        <v>46</v>
      </c>
      <c r="E24" s="246">
        <v>4</v>
      </c>
      <c r="F24" s="246">
        <v>7</v>
      </c>
      <c r="G24" s="247">
        <f t="shared" si="0"/>
        <v>0.41176470588235292</v>
      </c>
      <c r="H24" s="246">
        <v>1</v>
      </c>
      <c r="I24" s="246">
        <f t="shared" si="1"/>
        <v>50</v>
      </c>
      <c r="J24" s="246">
        <v>35</v>
      </c>
      <c r="K24" s="246">
        <v>15</v>
      </c>
      <c r="L24" s="248">
        <v>23</v>
      </c>
    </row>
    <row r="25" spans="1:12" x14ac:dyDescent="0.25">
      <c r="A25" s="245">
        <v>22</v>
      </c>
      <c r="B25" s="246" t="s">
        <v>64</v>
      </c>
      <c r="C25" s="246">
        <v>63</v>
      </c>
      <c r="D25" s="246">
        <v>28</v>
      </c>
      <c r="E25" s="246">
        <v>10</v>
      </c>
      <c r="F25" s="246">
        <v>11</v>
      </c>
      <c r="G25" s="247">
        <f t="shared" si="0"/>
        <v>0.17460317460317459</v>
      </c>
      <c r="H25" s="246">
        <v>0</v>
      </c>
      <c r="I25" s="246">
        <f t="shared" si="1"/>
        <v>21</v>
      </c>
      <c r="J25" s="246">
        <v>18</v>
      </c>
      <c r="K25" s="246">
        <v>3</v>
      </c>
      <c r="L25" s="248">
        <v>10</v>
      </c>
    </row>
    <row r="26" spans="1:12" x14ac:dyDescent="0.25">
      <c r="A26" s="245">
        <v>23</v>
      </c>
      <c r="B26" s="246" t="s">
        <v>65</v>
      </c>
      <c r="C26" s="246">
        <v>50</v>
      </c>
      <c r="D26" s="246">
        <v>36</v>
      </c>
      <c r="E26" s="246">
        <v>6</v>
      </c>
      <c r="F26" s="246">
        <v>10</v>
      </c>
      <c r="G26" s="247">
        <f t="shared" si="0"/>
        <v>0.2</v>
      </c>
      <c r="H26" s="246">
        <v>0</v>
      </c>
      <c r="I26" s="246">
        <f t="shared" si="1"/>
        <v>39</v>
      </c>
      <c r="J26" s="246">
        <v>29</v>
      </c>
      <c r="K26" s="246">
        <v>10</v>
      </c>
      <c r="L26" s="248">
        <v>19</v>
      </c>
    </row>
    <row r="27" spans="1:12" x14ac:dyDescent="0.25">
      <c r="A27" s="245">
        <v>24</v>
      </c>
      <c r="B27" s="246" t="s">
        <v>66</v>
      </c>
      <c r="C27" s="246">
        <v>49</v>
      </c>
      <c r="D27" s="246">
        <v>52</v>
      </c>
      <c r="E27" s="246">
        <v>14</v>
      </c>
      <c r="F27" s="246">
        <v>18</v>
      </c>
      <c r="G27" s="247">
        <f t="shared" si="0"/>
        <v>0.36734693877551022</v>
      </c>
      <c r="H27" s="246">
        <v>2</v>
      </c>
      <c r="I27" s="246">
        <f t="shared" si="1"/>
        <v>55</v>
      </c>
      <c r="J27" s="246">
        <v>37</v>
      </c>
      <c r="K27" s="246">
        <v>18</v>
      </c>
      <c r="L27" s="248">
        <v>9</v>
      </c>
    </row>
    <row r="28" spans="1:12" x14ac:dyDescent="0.25">
      <c r="A28" s="245">
        <v>25</v>
      </c>
      <c r="B28" s="246" t="s">
        <v>67</v>
      </c>
      <c r="C28" s="246">
        <v>68</v>
      </c>
      <c r="D28" s="246">
        <v>45</v>
      </c>
      <c r="E28" s="246">
        <v>11</v>
      </c>
      <c r="F28" s="246">
        <v>8</v>
      </c>
      <c r="G28" s="247">
        <f t="shared" si="0"/>
        <v>0.11764705882352941</v>
      </c>
      <c r="H28" s="246">
        <v>3</v>
      </c>
      <c r="I28" s="246">
        <f t="shared" si="1"/>
        <v>69</v>
      </c>
      <c r="J28" s="246">
        <v>35</v>
      </c>
      <c r="K28" s="246">
        <v>34</v>
      </c>
      <c r="L28" s="248">
        <v>13</v>
      </c>
    </row>
    <row r="29" spans="1:12" x14ac:dyDescent="0.25">
      <c r="A29" s="245">
        <v>26</v>
      </c>
      <c r="B29" s="246" t="s">
        <v>68</v>
      </c>
      <c r="C29" s="246">
        <v>79</v>
      </c>
      <c r="D29" s="246">
        <v>81</v>
      </c>
      <c r="E29" s="246">
        <v>23</v>
      </c>
      <c r="F29" s="246">
        <v>23</v>
      </c>
      <c r="G29" s="247">
        <f t="shared" si="0"/>
        <v>0.29113924050632911</v>
      </c>
      <c r="H29" s="246">
        <v>2</v>
      </c>
      <c r="I29" s="246">
        <f t="shared" si="1"/>
        <v>90</v>
      </c>
      <c r="J29" s="246">
        <v>61</v>
      </c>
      <c r="K29" s="246">
        <v>29</v>
      </c>
      <c r="L29" s="248">
        <v>13</v>
      </c>
    </row>
    <row r="30" spans="1:12" x14ac:dyDescent="0.25">
      <c r="A30" s="245">
        <v>27</v>
      </c>
      <c r="B30" s="246" t="s">
        <v>262</v>
      </c>
      <c r="C30" s="246">
        <v>29</v>
      </c>
      <c r="D30" s="246">
        <v>15</v>
      </c>
      <c r="E30" s="246">
        <v>5</v>
      </c>
      <c r="F30" s="246">
        <v>6</v>
      </c>
      <c r="G30" s="247">
        <f t="shared" si="0"/>
        <v>0.20689655172413793</v>
      </c>
      <c r="H30" s="246">
        <v>0</v>
      </c>
      <c r="I30" s="246">
        <f t="shared" si="1"/>
        <v>15</v>
      </c>
      <c r="J30" s="246">
        <v>12</v>
      </c>
      <c r="K30" s="246">
        <v>3</v>
      </c>
      <c r="L30" s="248">
        <v>4</v>
      </c>
    </row>
    <row r="31" spans="1:12" x14ac:dyDescent="0.25">
      <c r="A31" s="245">
        <v>28</v>
      </c>
      <c r="B31" s="246" t="s">
        <v>69</v>
      </c>
      <c r="C31" s="246">
        <v>69</v>
      </c>
      <c r="D31" s="246">
        <v>35</v>
      </c>
      <c r="E31" s="246">
        <v>12</v>
      </c>
      <c r="F31" s="246">
        <v>13</v>
      </c>
      <c r="G31" s="247">
        <f t="shared" si="0"/>
        <v>0.18840579710144928</v>
      </c>
      <c r="H31" s="246">
        <v>1</v>
      </c>
      <c r="I31" s="246">
        <f t="shared" si="1"/>
        <v>49</v>
      </c>
      <c r="J31" s="246">
        <v>25</v>
      </c>
      <c r="K31" s="246">
        <v>24</v>
      </c>
      <c r="L31" s="248">
        <v>15</v>
      </c>
    </row>
    <row r="32" spans="1:12" x14ac:dyDescent="0.25">
      <c r="A32" s="245">
        <v>29</v>
      </c>
      <c r="B32" s="246" t="s">
        <v>263</v>
      </c>
      <c r="C32" s="246">
        <v>41</v>
      </c>
      <c r="D32" s="246">
        <v>52</v>
      </c>
      <c r="E32" s="246">
        <v>5</v>
      </c>
      <c r="F32" s="246">
        <v>3</v>
      </c>
      <c r="G32" s="247">
        <f t="shared" si="0"/>
        <v>7.3170731707317069E-2</v>
      </c>
      <c r="H32" s="246">
        <v>2</v>
      </c>
      <c r="I32" s="246">
        <f t="shared" si="1"/>
        <v>44</v>
      </c>
      <c r="J32" s="246">
        <v>42</v>
      </c>
      <c r="K32" s="246">
        <v>2</v>
      </c>
      <c r="L32" s="248">
        <v>7</v>
      </c>
    </row>
    <row r="33" spans="1:12" x14ac:dyDescent="0.25">
      <c r="A33" s="245">
        <v>30</v>
      </c>
      <c r="B33" s="246" t="s">
        <v>70</v>
      </c>
      <c r="C33" s="246">
        <v>44</v>
      </c>
      <c r="D33" s="246">
        <v>27</v>
      </c>
      <c r="E33" s="246">
        <v>3</v>
      </c>
      <c r="F33" s="246">
        <v>2</v>
      </c>
      <c r="G33" s="247">
        <f t="shared" si="0"/>
        <v>4.5454545454545456E-2</v>
      </c>
      <c r="H33" s="246">
        <v>1</v>
      </c>
      <c r="I33" s="246">
        <f t="shared" si="1"/>
        <v>42</v>
      </c>
      <c r="J33" s="246">
        <v>24</v>
      </c>
      <c r="K33" s="246">
        <v>18</v>
      </c>
      <c r="L33" s="248">
        <v>8</v>
      </c>
    </row>
    <row r="34" spans="1:12" x14ac:dyDescent="0.25">
      <c r="A34" s="245">
        <v>31</v>
      </c>
      <c r="B34" s="246" t="s">
        <v>71</v>
      </c>
      <c r="C34" s="246">
        <v>43</v>
      </c>
      <c r="D34" s="246">
        <v>27</v>
      </c>
      <c r="E34" s="246">
        <v>13</v>
      </c>
      <c r="F34" s="246">
        <v>14</v>
      </c>
      <c r="G34" s="247">
        <f t="shared" si="0"/>
        <v>0.32558139534883723</v>
      </c>
      <c r="H34" s="246">
        <v>1</v>
      </c>
      <c r="I34" s="246">
        <f t="shared" si="1"/>
        <v>45</v>
      </c>
      <c r="J34" s="246">
        <v>19</v>
      </c>
      <c r="K34" s="246">
        <v>26</v>
      </c>
      <c r="L34" s="248">
        <v>8</v>
      </c>
    </row>
    <row r="35" spans="1:12" x14ac:dyDescent="0.25">
      <c r="A35" s="245">
        <v>32</v>
      </c>
      <c r="B35" s="246" t="s">
        <v>264</v>
      </c>
      <c r="C35" s="246">
        <v>18</v>
      </c>
      <c r="D35" s="246">
        <v>49</v>
      </c>
      <c r="E35" s="246">
        <v>38</v>
      </c>
      <c r="F35" s="246">
        <v>37</v>
      </c>
      <c r="G35" s="247">
        <f t="shared" si="0"/>
        <v>2.0555555555555554</v>
      </c>
      <c r="H35" s="246">
        <v>1</v>
      </c>
      <c r="I35" s="246">
        <f t="shared" si="1"/>
        <v>36</v>
      </c>
      <c r="J35" s="246">
        <v>24</v>
      </c>
      <c r="K35" s="246">
        <v>12</v>
      </c>
      <c r="L35" s="248">
        <v>4</v>
      </c>
    </row>
    <row r="36" spans="1:12" x14ac:dyDescent="0.25">
      <c r="A36" s="245">
        <v>33</v>
      </c>
      <c r="B36" s="246" t="s">
        <v>72</v>
      </c>
      <c r="C36" s="246">
        <v>69</v>
      </c>
      <c r="D36" s="246">
        <v>20</v>
      </c>
      <c r="E36" s="246">
        <v>12</v>
      </c>
      <c r="F36" s="246">
        <v>12</v>
      </c>
      <c r="G36" s="247">
        <f t="shared" si="0"/>
        <v>0.17391304347826086</v>
      </c>
      <c r="H36" s="246">
        <v>0</v>
      </c>
      <c r="I36" s="246">
        <f t="shared" si="1"/>
        <v>23</v>
      </c>
      <c r="J36" s="246">
        <v>17</v>
      </c>
      <c r="K36" s="246">
        <v>6</v>
      </c>
      <c r="L36" s="248">
        <v>18</v>
      </c>
    </row>
    <row r="37" spans="1:12" x14ac:dyDescent="0.25">
      <c r="A37" s="245">
        <v>34</v>
      </c>
      <c r="B37" s="246" t="s">
        <v>73</v>
      </c>
      <c r="C37" s="246">
        <v>36</v>
      </c>
      <c r="D37" s="246">
        <v>13</v>
      </c>
      <c r="E37" s="246">
        <v>4</v>
      </c>
      <c r="F37" s="246">
        <v>5</v>
      </c>
      <c r="G37" s="247">
        <f t="shared" si="0"/>
        <v>0.1388888888888889</v>
      </c>
      <c r="H37" s="246">
        <v>1</v>
      </c>
      <c r="I37" s="246">
        <f t="shared" si="1"/>
        <v>16</v>
      </c>
      <c r="J37" s="246">
        <v>9</v>
      </c>
      <c r="K37" s="246">
        <v>7</v>
      </c>
      <c r="L37" s="248">
        <v>1</v>
      </c>
    </row>
    <row r="38" spans="1:12" x14ac:dyDescent="0.25">
      <c r="A38" s="245">
        <v>35</v>
      </c>
      <c r="B38" s="246" t="s">
        <v>265</v>
      </c>
      <c r="C38" s="246">
        <v>44</v>
      </c>
      <c r="D38" s="246">
        <v>11</v>
      </c>
      <c r="E38" s="246">
        <v>0</v>
      </c>
      <c r="F38" s="246">
        <v>0</v>
      </c>
      <c r="G38" s="247">
        <f t="shared" si="0"/>
        <v>0</v>
      </c>
      <c r="H38" s="246">
        <v>0</v>
      </c>
      <c r="I38" s="246">
        <f t="shared" si="1"/>
        <v>11</v>
      </c>
      <c r="J38" s="246">
        <v>8</v>
      </c>
      <c r="K38" s="246">
        <v>3</v>
      </c>
      <c r="L38" s="248">
        <v>3</v>
      </c>
    </row>
    <row r="39" spans="1:12" x14ac:dyDescent="0.25">
      <c r="A39" s="245">
        <v>36</v>
      </c>
      <c r="B39" s="246" t="s">
        <v>74</v>
      </c>
      <c r="C39" s="246">
        <v>65</v>
      </c>
      <c r="D39" s="246">
        <v>135</v>
      </c>
      <c r="E39" s="246">
        <v>35</v>
      </c>
      <c r="F39" s="246">
        <v>38</v>
      </c>
      <c r="G39" s="247">
        <f t="shared" si="0"/>
        <v>0.58461538461538465</v>
      </c>
      <c r="H39" s="246">
        <v>2</v>
      </c>
      <c r="I39" s="246">
        <f t="shared" si="1"/>
        <v>94</v>
      </c>
      <c r="J39" s="246">
        <v>75</v>
      </c>
      <c r="K39" s="246">
        <v>19</v>
      </c>
      <c r="L39" s="248">
        <v>34</v>
      </c>
    </row>
    <row r="40" spans="1:12" x14ac:dyDescent="0.25">
      <c r="A40" s="245">
        <v>37</v>
      </c>
      <c r="B40" s="246" t="s">
        <v>75</v>
      </c>
      <c r="C40" s="246">
        <v>59</v>
      </c>
      <c r="D40" s="246">
        <v>46</v>
      </c>
      <c r="E40" s="246">
        <v>20</v>
      </c>
      <c r="F40" s="246">
        <v>22</v>
      </c>
      <c r="G40" s="247">
        <f t="shared" si="0"/>
        <v>0.3728813559322034</v>
      </c>
      <c r="H40" s="246">
        <v>0</v>
      </c>
      <c r="I40" s="246">
        <f t="shared" si="1"/>
        <v>36</v>
      </c>
      <c r="J40" s="246">
        <v>28</v>
      </c>
      <c r="K40" s="246">
        <v>8</v>
      </c>
      <c r="L40" s="248">
        <v>17</v>
      </c>
    </row>
    <row r="41" spans="1:12" x14ac:dyDescent="0.25">
      <c r="A41" s="245">
        <v>38</v>
      </c>
      <c r="B41" s="246" t="s">
        <v>76</v>
      </c>
      <c r="C41" s="246">
        <v>56</v>
      </c>
      <c r="D41" s="246">
        <v>29</v>
      </c>
      <c r="E41" s="246">
        <v>20</v>
      </c>
      <c r="F41" s="246">
        <v>19</v>
      </c>
      <c r="G41" s="247">
        <f t="shared" si="0"/>
        <v>0.3392857142857143</v>
      </c>
      <c r="H41" s="246">
        <v>3</v>
      </c>
      <c r="I41" s="246">
        <f t="shared" si="1"/>
        <v>33</v>
      </c>
      <c r="J41" s="246">
        <v>23</v>
      </c>
      <c r="K41" s="246">
        <v>10</v>
      </c>
      <c r="L41" s="248">
        <v>2</v>
      </c>
    </row>
    <row r="42" spans="1:12" x14ac:dyDescent="0.25">
      <c r="A42" s="245">
        <v>39</v>
      </c>
      <c r="B42" s="246" t="s">
        <v>408</v>
      </c>
      <c r="C42" s="246">
        <v>87</v>
      </c>
      <c r="D42" s="246">
        <v>38</v>
      </c>
      <c r="E42" s="246">
        <v>7</v>
      </c>
      <c r="F42" s="246">
        <v>8</v>
      </c>
      <c r="G42" s="247">
        <f t="shared" si="0"/>
        <v>9.1954022988505746E-2</v>
      </c>
      <c r="H42" s="246">
        <v>1</v>
      </c>
      <c r="I42" s="246">
        <f t="shared" si="1"/>
        <v>60</v>
      </c>
      <c r="J42" s="246">
        <v>33</v>
      </c>
      <c r="K42" s="246">
        <v>27</v>
      </c>
      <c r="L42" s="248">
        <v>11</v>
      </c>
    </row>
    <row r="43" spans="1:12" x14ac:dyDescent="0.25">
      <c r="A43" s="245">
        <v>40</v>
      </c>
      <c r="B43" s="246" t="s">
        <v>77</v>
      </c>
      <c r="C43" s="246">
        <v>54</v>
      </c>
      <c r="D43" s="246">
        <v>72</v>
      </c>
      <c r="E43" s="246">
        <v>38</v>
      </c>
      <c r="F43" s="246">
        <v>37</v>
      </c>
      <c r="G43" s="247">
        <f t="shared" si="0"/>
        <v>0.68518518518518523</v>
      </c>
      <c r="H43" s="246">
        <v>5</v>
      </c>
      <c r="I43" s="246">
        <f t="shared" si="1"/>
        <v>85</v>
      </c>
      <c r="J43" s="246">
        <v>47</v>
      </c>
      <c r="K43" s="246">
        <v>38</v>
      </c>
      <c r="L43" s="248">
        <v>19</v>
      </c>
    </row>
    <row r="44" spans="1:12" ht="15.75" thickBot="1" x14ac:dyDescent="0.3">
      <c r="A44" s="249">
        <v>41</v>
      </c>
      <c r="B44" s="250" t="s">
        <v>78</v>
      </c>
      <c r="C44" s="250">
        <v>148</v>
      </c>
      <c r="D44" s="250">
        <v>64</v>
      </c>
      <c r="E44" s="250">
        <v>9</v>
      </c>
      <c r="F44" s="250">
        <v>9</v>
      </c>
      <c r="G44" s="251">
        <f t="shared" si="0"/>
        <v>6.0810810810810814E-2</v>
      </c>
      <c r="H44" s="250">
        <v>0</v>
      </c>
      <c r="I44" s="250">
        <f t="shared" si="1"/>
        <v>118</v>
      </c>
      <c r="J44" s="250">
        <v>53</v>
      </c>
      <c r="K44" s="250">
        <v>65</v>
      </c>
      <c r="L44" s="252">
        <v>34</v>
      </c>
    </row>
    <row r="45" spans="1:12" ht="15.75" thickBot="1" x14ac:dyDescent="0.3">
      <c r="A45" s="230" t="s">
        <v>84</v>
      </c>
      <c r="B45" s="231"/>
      <c r="C45" s="232">
        <v>2500</v>
      </c>
      <c r="D45" s="232">
        <v>2202</v>
      </c>
      <c r="E45" s="232">
        <v>758</v>
      </c>
      <c r="F45" s="232">
        <v>758</v>
      </c>
      <c r="G45" s="233">
        <f t="shared" si="0"/>
        <v>0.30320000000000003</v>
      </c>
      <c r="H45" s="232">
        <v>75</v>
      </c>
      <c r="I45" s="232">
        <f t="shared" si="1"/>
        <v>2591</v>
      </c>
      <c r="J45" s="232">
        <v>1602</v>
      </c>
      <c r="K45" s="232">
        <v>989</v>
      </c>
      <c r="L45" s="234">
        <v>591</v>
      </c>
    </row>
  </sheetData>
  <mergeCells count="12">
    <mergeCell ref="A45:B45"/>
    <mergeCell ref="A1:L1"/>
    <mergeCell ref="A2:A3"/>
    <mergeCell ref="B2:B3"/>
    <mergeCell ref="C2:C3"/>
    <mergeCell ref="D2:D3"/>
    <mergeCell ref="E2:E3"/>
    <mergeCell ref="F2:F3"/>
    <mergeCell ref="G2:G3"/>
    <mergeCell ref="H2:H3"/>
    <mergeCell ref="I2:K2"/>
    <mergeCell ref="L2:L3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49B81F-74D3-4462-BE08-F503054D7641}">
  <dimension ref="A1:R45"/>
  <sheetViews>
    <sheetView workbookViewId="0">
      <selection activeCell="V12" sqref="V12"/>
    </sheetView>
  </sheetViews>
  <sheetFormatPr defaultRowHeight="15" x14ac:dyDescent="0.25"/>
  <cols>
    <col min="2" max="2" width="38.85546875" bestFit="1" customWidth="1"/>
    <col min="3" max="3" width="11.28515625" customWidth="1"/>
    <col min="4" max="4" width="17.42578125" customWidth="1"/>
    <col min="5" max="5" width="16.28515625" customWidth="1"/>
    <col min="6" max="6" width="14.28515625" customWidth="1"/>
    <col min="7" max="7" width="30.42578125" customWidth="1"/>
    <col min="8" max="8" width="17.5703125" customWidth="1"/>
  </cols>
  <sheetData>
    <row r="1" spans="1:18" ht="26.25" customHeight="1" x14ac:dyDescent="0.25">
      <c r="A1" s="253" t="s">
        <v>409</v>
      </c>
      <c r="B1" s="253"/>
      <c r="C1" s="253"/>
      <c r="D1" s="253"/>
      <c r="E1" s="253"/>
      <c r="F1" s="253"/>
      <c r="G1" s="253"/>
      <c r="H1" s="253"/>
      <c r="I1" s="253"/>
      <c r="J1" s="253"/>
      <c r="K1" s="253"/>
      <c r="L1" s="253"/>
      <c r="M1" s="253"/>
      <c r="N1" s="253"/>
      <c r="O1" s="253"/>
      <c r="P1" s="253"/>
      <c r="Q1" s="253"/>
      <c r="R1" s="253"/>
    </row>
    <row r="2" spans="1:18" ht="18.75" customHeight="1" x14ac:dyDescent="0.25">
      <c r="A2" s="254" t="s">
        <v>410</v>
      </c>
      <c r="B2" s="254"/>
      <c r="C2" s="254"/>
      <c r="D2" s="254"/>
      <c r="E2" s="254"/>
      <c r="F2" s="254"/>
      <c r="G2" s="254"/>
      <c r="H2" s="254"/>
      <c r="I2" s="254"/>
      <c r="J2" s="254"/>
      <c r="K2" s="254"/>
      <c r="L2" s="254"/>
      <c r="M2" s="254"/>
      <c r="N2" s="254"/>
      <c r="O2" s="254"/>
      <c r="P2" s="254"/>
      <c r="Q2" s="254"/>
      <c r="R2" s="254"/>
    </row>
    <row r="3" spans="1:18" ht="31.5" x14ac:dyDescent="0.25">
      <c r="A3" s="255" t="s">
        <v>266</v>
      </c>
      <c r="B3" s="256" t="s">
        <v>411</v>
      </c>
      <c r="C3" s="256" t="s">
        <v>157</v>
      </c>
      <c r="D3" s="256" t="s">
        <v>153</v>
      </c>
      <c r="E3" s="256" t="s">
        <v>155</v>
      </c>
      <c r="F3" s="256" t="s">
        <v>170</v>
      </c>
      <c r="G3" s="256" t="s">
        <v>160</v>
      </c>
      <c r="H3" s="256" t="s">
        <v>412</v>
      </c>
      <c r="I3" s="256" t="s">
        <v>307</v>
      </c>
      <c r="J3" s="256" t="s">
        <v>304</v>
      </c>
      <c r="K3" s="256" t="s">
        <v>413</v>
      </c>
      <c r="L3" s="256" t="s">
        <v>306</v>
      </c>
      <c r="M3" s="256" t="s">
        <v>414</v>
      </c>
      <c r="N3" s="256" t="s">
        <v>415</v>
      </c>
      <c r="O3" s="256" t="s">
        <v>183</v>
      </c>
      <c r="P3" s="256" t="s">
        <v>305</v>
      </c>
      <c r="Q3" s="256" t="s">
        <v>416</v>
      </c>
      <c r="R3" s="256" t="s">
        <v>417</v>
      </c>
    </row>
    <row r="4" spans="1:18" ht="15.75" x14ac:dyDescent="0.25">
      <c r="A4" s="39">
        <v>1</v>
      </c>
      <c r="B4" s="257" t="s">
        <v>46</v>
      </c>
      <c r="C4" s="258">
        <v>0</v>
      </c>
      <c r="D4" s="258">
        <v>0</v>
      </c>
      <c r="E4" s="258">
        <v>0</v>
      </c>
      <c r="F4" s="258">
        <v>0</v>
      </c>
      <c r="G4" s="258">
        <v>0</v>
      </c>
      <c r="H4" s="258">
        <v>0</v>
      </c>
      <c r="I4" s="258">
        <v>0</v>
      </c>
      <c r="J4" s="258">
        <v>0</v>
      </c>
      <c r="K4" s="258">
        <v>0</v>
      </c>
      <c r="L4" s="258">
        <v>0</v>
      </c>
      <c r="M4" s="258">
        <v>0</v>
      </c>
      <c r="N4" s="258">
        <v>0</v>
      </c>
      <c r="O4" s="258">
        <v>0</v>
      </c>
      <c r="P4" s="258">
        <v>0</v>
      </c>
      <c r="Q4" s="258">
        <v>0</v>
      </c>
      <c r="R4" s="258">
        <v>0</v>
      </c>
    </row>
    <row r="5" spans="1:18" ht="15.75" x14ac:dyDescent="0.25">
      <c r="A5" s="39">
        <v>2</v>
      </c>
      <c r="B5" s="257" t="s">
        <v>418</v>
      </c>
      <c r="C5" s="258">
        <v>0</v>
      </c>
      <c r="D5" s="258">
        <v>0</v>
      </c>
      <c r="E5" s="258">
        <v>0</v>
      </c>
      <c r="F5" s="258">
        <v>0</v>
      </c>
      <c r="G5" s="258">
        <v>0</v>
      </c>
      <c r="H5" s="258">
        <v>0</v>
      </c>
      <c r="I5" s="258">
        <v>0</v>
      </c>
      <c r="J5" s="258">
        <v>0</v>
      </c>
      <c r="K5" s="258">
        <v>0</v>
      </c>
      <c r="L5" s="258">
        <v>0</v>
      </c>
      <c r="M5" s="258">
        <v>0</v>
      </c>
      <c r="N5" s="258">
        <v>0</v>
      </c>
      <c r="O5" s="258">
        <v>0</v>
      </c>
      <c r="P5" s="258">
        <v>0</v>
      </c>
      <c r="Q5" s="258">
        <v>0</v>
      </c>
      <c r="R5" s="258">
        <v>0</v>
      </c>
    </row>
    <row r="6" spans="1:18" ht="15.75" x14ac:dyDescent="0.25">
      <c r="A6" s="39">
        <v>3</v>
      </c>
      <c r="B6" s="257" t="s">
        <v>47</v>
      </c>
      <c r="C6" s="258">
        <v>0</v>
      </c>
      <c r="D6" s="258">
        <v>0</v>
      </c>
      <c r="E6" s="258">
        <v>0</v>
      </c>
      <c r="F6" s="258">
        <v>0</v>
      </c>
      <c r="G6" s="258">
        <v>0</v>
      </c>
      <c r="H6" s="258">
        <v>0</v>
      </c>
      <c r="I6" s="258">
        <v>0</v>
      </c>
      <c r="J6" s="258">
        <v>0</v>
      </c>
      <c r="K6" s="258">
        <v>0</v>
      </c>
      <c r="L6" s="258">
        <v>0</v>
      </c>
      <c r="M6" s="258">
        <v>0</v>
      </c>
      <c r="N6" s="258">
        <v>0</v>
      </c>
      <c r="O6" s="258">
        <v>0</v>
      </c>
      <c r="P6" s="258">
        <v>0</v>
      </c>
      <c r="Q6" s="258">
        <v>0</v>
      </c>
      <c r="R6" s="258">
        <v>0</v>
      </c>
    </row>
    <row r="7" spans="1:18" ht="15.75" x14ac:dyDescent="0.25">
      <c r="A7" s="39">
        <v>4</v>
      </c>
      <c r="B7" s="257" t="s">
        <v>263</v>
      </c>
      <c r="C7" s="258">
        <v>0</v>
      </c>
      <c r="D7" s="258">
        <v>0</v>
      </c>
      <c r="E7" s="258">
        <v>0</v>
      </c>
      <c r="F7" s="258">
        <v>0</v>
      </c>
      <c r="G7" s="258">
        <v>0</v>
      </c>
      <c r="H7" s="258">
        <v>0</v>
      </c>
      <c r="I7" s="258">
        <v>0</v>
      </c>
      <c r="J7" s="258">
        <v>0</v>
      </c>
      <c r="K7" s="258">
        <v>0</v>
      </c>
      <c r="L7" s="258">
        <v>0</v>
      </c>
      <c r="M7" s="258">
        <v>0</v>
      </c>
      <c r="N7" s="258">
        <v>0</v>
      </c>
      <c r="O7" s="258">
        <v>0</v>
      </c>
      <c r="P7" s="258">
        <v>0</v>
      </c>
      <c r="Q7" s="258">
        <v>0</v>
      </c>
      <c r="R7" s="258">
        <v>0</v>
      </c>
    </row>
    <row r="8" spans="1:18" ht="15.75" x14ac:dyDescent="0.25">
      <c r="A8" s="39">
        <v>5</v>
      </c>
      <c r="B8" s="257" t="s">
        <v>262</v>
      </c>
      <c r="C8" s="258">
        <v>0</v>
      </c>
      <c r="D8" s="258">
        <v>0</v>
      </c>
      <c r="E8" s="258">
        <v>0</v>
      </c>
      <c r="F8" s="258">
        <v>0</v>
      </c>
      <c r="G8" s="258">
        <v>0</v>
      </c>
      <c r="H8" s="258">
        <v>0</v>
      </c>
      <c r="I8" s="258">
        <v>0</v>
      </c>
      <c r="J8" s="258">
        <v>0</v>
      </c>
      <c r="K8" s="258">
        <v>0</v>
      </c>
      <c r="L8" s="258">
        <v>0</v>
      </c>
      <c r="M8" s="258">
        <v>0</v>
      </c>
      <c r="N8" s="258">
        <v>0</v>
      </c>
      <c r="O8" s="258">
        <v>0</v>
      </c>
      <c r="P8" s="258">
        <v>0</v>
      </c>
      <c r="Q8" s="258">
        <v>0</v>
      </c>
      <c r="R8" s="258">
        <v>0</v>
      </c>
    </row>
    <row r="9" spans="1:18" ht="15.75" x14ac:dyDescent="0.25">
      <c r="A9" s="39">
        <v>6</v>
      </c>
      <c r="B9" s="257" t="s">
        <v>48</v>
      </c>
      <c r="C9" s="258">
        <v>0</v>
      </c>
      <c r="D9" s="258">
        <v>0</v>
      </c>
      <c r="E9" s="258">
        <v>0</v>
      </c>
      <c r="F9" s="258">
        <v>0</v>
      </c>
      <c r="G9" s="258">
        <v>0</v>
      </c>
      <c r="H9" s="258">
        <v>0</v>
      </c>
      <c r="I9" s="258">
        <v>0</v>
      </c>
      <c r="J9" s="258">
        <v>0</v>
      </c>
      <c r="K9" s="258">
        <v>0</v>
      </c>
      <c r="L9" s="258">
        <v>0</v>
      </c>
      <c r="M9" s="258">
        <v>0</v>
      </c>
      <c r="N9" s="258">
        <v>0</v>
      </c>
      <c r="O9" s="258">
        <v>0</v>
      </c>
      <c r="P9" s="258">
        <v>0</v>
      </c>
      <c r="Q9" s="258">
        <v>0</v>
      </c>
      <c r="R9" s="258">
        <v>0</v>
      </c>
    </row>
    <row r="10" spans="1:18" ht="15.75" x14ac:dyDescent="0.25">
      <c r="A10" s="39">
        <v>7</v>
      </c>
      <c r="B10" s="259" t="s">
        <v>49</v>
      </c>
      <c r="C10" s="258">
        <v>0</v>
      </c>
      <c r="D10" s="258">
        <v>0</v>
      </c>
      <c r="E10" s="258">
        <v>0</v>
      </c>
      <c r="F10" s="258">
        <v>0</v>
      </c>
      <c r="G10" s="258">
        <v>0</v>
      </c>
      <c r="H10" s="258">
        <v>0</v>
      </c>
      <c r="I10" s="258">
        <v>0</v>
      </c>
      <c r="J10" s="258">
        <v>0</v>
      </c>
      <c r="K10" s="258">
        <v>0</v>
      </c>
      <c r="L10" s="258">
        <v>0</v>
      </c>
      <c r="M10" s="258">
        <v>0</v>
      </c>
      <c r="N10" s="258">
        <v>0</v>
      </c>
      <c r="O10" s="258">
        <v>0</v>
      </c>
      <c r="P10" s="258">
        <v>0</v>
      </c>
      <c r="Q10" s="258">
        <v>0</v>
      </c>
      <c r="R10" s="258">
        <v>0</v>
      </c>
    </row>
    <row r="11" spans="1:18" ht="15.75" x14ac:dyDescent="0.25">
      <c r="A11" s="39">
        <v>8</v>
      </c>
      <c r="B11" s="257" t="s">
        <v>50</v>
      </c>
      <c r="C11" s="258">
        <v>0</v>
      </c>
      <c r="D11" s="258">
        <v>0</v>
      </c>
      <c r="E11" s="258">
        <v>0</v>
      </c>
      <c r="F11" s="258">
        <v>0</v>
      </c>
      <c r="G11" s="258">
        <v>0</v>
      </c>
      <c r="H11" s="258">
        <v>0</v>
      </c>
      <c r="I11" s="258">
        <v>0</v>
      </c>
      <c r="J11" s="258">
        <v>0</v>
      </c>
      <c r="K11" s="258">
        <v>0</v>
      </c>
      <c r="L11" s="258">
        <v>0</v>
      </c>
      <c r="M11" s="258">
        <v>0</v>
      </c>
      <c r="N11" s="258">
        <v>0</v>
      </c>
      <c r="O11" s="258">
        <v>0</v>
      </c>
      <c r="P11" s="258">
        <v>0</v>
      </c>
      <c r="Q11" s="258">
        <v>0</v>
      </c>
      <c r="R11" s="258">
        <v>0</v>
      </c>
    </row>
    <row r="12" spans="1:18" ht="15.75" x14ac:dyDescent="0.25">
      <c r="A12" s="39">
        <v>9</v>
      </c>
      <c r="B12" s="257" t="s">
        <v>258</v>
      </c>
      <c r="C12" s="258">
        <v>0</v>
      </c>
      <c r="D12" s="258">
        <v>0</v>
      </c>
      <c r="E12" s="258">
        <v>0</v>
      </c>
      <c r="F12" s="258">
        <v>0</v>
      </c>
      <c r="G12" s="258">
        <v>0</v>
      </c>
      <c r="H12" s="258">
        <v>0</v>
      </c>
      <c r="I12" s="258">
        <v>0</v>
      </c>
      <c r="J12" s="258">
        <v>0</v>
      </c>
      <c r="K12" s="258">
        <v>0</v>
      </c>
      <c r="L12" s="258">
        <v>0</v>
      </c>
      <c r="M12" s="258">
        <v>0</v>
      </c>
      <c r="N12" s="258">
        <v>0</v>
      </c>
      <c r="O12" s="258">
        <v>0</v>
      </c>
      <c r="P12" s="258">
        <v>0</v>
      </c>
      <c r="Q12" s="258">
        <v>0</v>
      </c>
      <c r="R12" s="258">
        <v>0</v>
      </c>
    </row>
    <row r="13" spans="1:18" ht="15.75" x14ac:dyDescent="0.25">
      <c r="A13" s="39">
        <v>10</v>
      </c>
      <c r="B13" s="257" t="s">
        <v>51</v>
      </c>
      <c r="C13" s="258">
        <v>0</v>
      </c>
      <c r="D13" s="258">
        <v>0</v>
      </c>
      <c r="E13" s="258">
        <v>0</v>
      </c>
      <c r="F13" s="258">
        <v>0</v>
      </c>
      <c r="G13" s="258">
        <v>0</v>
      </c>
      <c r="H13" s="258">
        <v>0</v>
      </c>
      <c r="I13" s="258">
        <v>0</v>
      </c>
      <c r="J13" s="258">
        <v>0</v>
      </c>
      <c r="K13" s="258">
        <v>0</v>
      </c>
      <c r="L13" s="258">
        <v>0</v>
      </c>
      <c r="M13" s="258">
        <v>0</v>
      </c>
      <c r="N13" s="258">
        <v>0</v>
      </c>
      <c r="O13" s="258">
        <v>0</v>
      </c>
      <c r="P13" s="258">
        <v>0</v>
      </c>
      <c r="Q13" s="258">
        <v>0</v>
      </c>
      <c r="R13" s="258">
        <v>0</v>
      </c>
    </row>
    <row r="14" spans="1:18" ht="15.75" x14ac:dyDescent="0.25">
      <c r="A14" s="39">
        <v>11</v>
      </c>
      <c r="B14" s="257" t="s">
        <v>419</v>
      </c>
      <c r="C14" s="258">
        <v>0</v>
      </c>
      <c r="D14" s="258">
        <v>0</v>
      </c>
      <c r="E14" s="258">
        <v>0</v>
      </c>
      <c r="F14" s="258">
        <v>0</v>
      </c>
      <c r="G14" s="258">
        <v>0</v>
      </c>
      <c r="H14" s="258">
        <v>0</v>
      </c>
      <c r="I14" s="258">
        <v>0</v>
      </c>
      <c r="J14" s="258">
        <v>0</v>
      </c>
      <c r="K14" s="258">
        <v>0</v>
      </c>
      <c r="L14" s="258">
        <v>0</v>
      </c>
      <c r="M14" s="258">
        <v>0</v>
      </c>
      <c r="N14" s="258">
        <v>0</v>
      </c>
      <c r="O14" s="258">
        <v>0</v>
      </c>
      <c r="P14" s="258">
        <v>0</v>
      </c>
      <c r="Q14" s="258">
        <v>0</v>
      </c>
      <c r="R14" s="258">
        <v>0</v>
      </c>
    </row>
    <row r="15" spans="1:18" ht="15.75" x14ac:dyDescent="0.25">
      <c r="A15" s="39">
        <v>12</v>
      </c>
      <c r="B15" s="257" t="s">
        <v>52</v>
      </c>
      <c r="C15" s="258">
        <v>0</v>
      </c>
      <c r="D15" s="258">
        <v>2</v>
      </c>
      <c r="E15" s="258">
        <v>0</v>
      </c>
      <c r="F15" s="258">
        <v>0</v>
      </c>
      <c r="G15" s="258">
        <v>0</v>
      </c>
      <c r="H15" s="258">
        <v>0</v>
      </c>
      <c r="I15" s="258">
        <v>0</v>
      </c>
      <c r="J15" s="258">
        <v>0</v>
      </c>
      <c r="K15" s="258">
        <v>0</v>
      </c>
      <c r="L15" s="258">
        <v>0</v>
      </c>
      <c r="M15" s="258">
        <v>0</v>
      </c>
      <c r="N15" s="258">
        <v>24</v>
      </c>
      <c r="O15" s="258">
        <v>0</v>
      </c>
      <c r="P15" s="258">
        <v>0</v>
      </c>
      <c r="Q15" s="258">
        <v>0</v>
      </c>
      <c r="R15" s="258">
        <v>26</v>
      </c>
    </row>
    <row r="16" spans="1:18" ht="15.75" x14ac:dyDescent="0.25">
      <c r="A16" s="39">
        <v>13</v>
      </c>
      <c r="B16" s="257" t="s">
        <v>53</v>
      </c>
      <c r="C16" s="258">
        <v>0</v>
      </c>
      <c r="D16" s="258">
        <v>0</v>
      </c>
      <c r="E16" s="258">
        <v>0</v>
      </c>
      <c r="F16" s="258">
        <v>0</v>
      </c>
      <c r="G16" s="258">
        <v>0</v>
      </c>
      <c r="H16" s="258">
        <v>0</v>
      </c>
      <c r="I16" s="258">
        <v>0</v>
      </c>
      <c r="J16" s="258">
        <v>0</v>
      </c>
      <c r="K16" s="258">
        <v>0</v>
      </c>
      <c r="L16" s="258">
        <v>0</v>
      </c>
      <c r="M16" s="258">
        <v>0</v>
      </c>
      <c r="N16" s="258">
        <v>0</v>
      </c>
      <c r="O16" s="258">
        <v>0</v>
      </c>
      <c r="P16" s="258">
        <v>0</v>
      </c>
      <c r="Q16" s="258">
        <v>0</v>
      </c>
      <c r="R16" s="258">
        <v>0</v>
      </c>
    </row>
    <row r="17" spans="1:18" ht="15.75" x14ac:dyDescent="0.25">
      <c r="A17" s="39">
        <v>14</v>
      </c>
      <c r="B17" s="257" t="s">
        <v>54</v>
      </c>
      <c r="C17" s="258">
        <v>0</v>
      </c>
      <c r="D17" s="258">
        <v>0</v>
      </c>
      <c r="E17" s="258">
        <v>0</v>
      </c>
      <c r="F17" s="258">
        <v>0</v>
      </c>
      <c r="G17" s="258">
        <v>0</v>
      </c>
      <c r="H17" s="258">
        <v>0</v>
      </c>
      <c r="I17" s="258">
        <v>0</v>
      </c>
      <c r="J17" s="258">
        <v>0</v>
      </c>
      <c r="K17" s="258">
        <v>0</v>
      </c>
      <c r="L17" s="258">
        <v>0</v>
      </c>
      <c r="M17" s="258">
        <v>0</v>
      </c>
      <c r="N17" s="258">
        <v>0</v>
      </c>
      <c r="O17" s="258">
        <v>0</v>
      </c>
      <c r="P17" s="258">
        <v>0</v>
      </c>
      <c r="Q17" s="258">
        <v>0</v>
      </c>
      <c r="R17" s="258">
        <v>0</v>
      </c>
    </row>
    <row r="18" spans="1:18" ht="15.75" x14ac:dyDescent="0.25">
      <c r="A18" s="39">
        <v>15</v>
      </c>
      <c r="B18" s="257" t="s">
        <v>55</v>
      </c>
      <c r="C18" s="258">
        <v>0</v>
      </c>
      <c r="D18" s="258">
        <v>0</v>
      </c>
      <c r="E18" s="258">
        <v>0</v>
      </c>
      <c r="F18" s="258">
        <v>0</v>
      </c>
      <c r="G18" s="258">
        <v>0</v>
      </c>
      <c r="H18" s="258">
        <v>0</v>
      </c>
      <c r="I18" s="258">
        <v>0</v>
      </c>
      <c r="J18" s="258">
        <v>0</v>
      </c>
      <c r="K18" s="258">
        <v>0</v>
      </c>
      <c r="L18" s="258">
        <v>0</v>
      </c>
      <c r="M18" s="258">
        <v>0</v>
      </c>
      <c r="N18" s="258">
        <v>0</v>
      </c>
      <c r="O18" s="258">
        <v>0</v>
      </c>
      <c r="P18" s="258">
        <v>0</v>
      </c>
      <c r="Q18" s="258">
        <v>0</v>
      </c>
      <c r="R18" s="258">
        <v>0</v>
      </c>
    </row>
    <row r="19" spans="1:18" ht="15.75" x14ac:dyDescent="0.25">
      <c r="A19" s="39">
        <v>16</v>
      </c>
      <c r="B19" s="257" t="s">
        <v>56</v>
      </c>
      <c r="C19" s="258">
        <v>0</v>
      </c>
      <c r="D19" s="258">
        <v>0</v>
      </c>
      <c r="E19" s="258">
        <v>0</v>
      </c>
      <c r="F19" s="258">
        <v>0</v>
      </c>
      <c r="G19" s="258">
        <v>0</v>
      </c>
      <c r="H19" s="258">
        <v>0</v>
      </c>
      <c r="I19" s="258">
        <v>0</v>
      </c>
      <c r="J19" s="258">
        <v>0</v>
      </c>
      <c r="K19" s="258">
        <v>0</v>
      </c>
      <c r="L19" s="258">
        <v>0</v>
      </c>
      <c r="M19" s="258">
        <v>0</v>
      </c>
      <c r="N19" s="258">
        <v>0</v>
      </c>
      <c r="O19" s="258">
        <v>0</v>
      </c>
      <c r="P19" s="258">
        <v>0</v>
      </c>
      <c r="Q19" s="258">
        <v>0</v>
      </c>
      <c r="R19" s="258">
        <v>0</v>
      </c>
    </row>
    <row r="20" spans="1:18" ht="15.75" x14ac:dyDescent="0.25">
      <c r="A20" s="39">
        <v>17</v>
      </c>
      <c r="B20" s="257" t="s">
        <v>57</v>
      </c>
      <c r="C20" s="258">
        <v>0</v>
      </c>
      <c r="D20" s="258">
        <v>0</v>
      </c>
      <c r="E20" s="258">
        <v>0</v>
      </c>
      <c r="F20" s="258">
        <v>0</v>
      </c>
      <c r="G20" s="258">
        <v>0</v>
      </c>
      <c r="H20" s="258">
        <v>0</v>
      </c>
      <c r="I20" s="258">
        <v>0</v>
      </c>
      <c r="J20" s="258">
        <v>0</v>
      </c>
      <c r="K20" s="258">
        <v>0</v>
      </c>
      <c r="L20" s="258">
        <v>0</v>
      </c>
      <c r="M20" s="258">
        <v>0</v>
      </c>
      <c r="N20" s="258">
        <v>0</v>
      </c>
      <c r="O20" s="258">
        <v>0</v>
      </c>
      <c r="P20" s="258">
        <v>0</v>
      </c>
      <c r="Q20" s="258">
        <v>0</v>
      </c>
      <c r="R20" s="258">
        <v>0</v>
      </c>
    </row>
    <row r="21" spans="1:18" ht="15.75" x14ac:dyDescent="0.25">
      <c r="A21" s="39">
        <v>18</v>
      </c>
      <c r="B21" s="257" t="s">
        <v>58</v>
      </c>
      <c r="C21" s="258">
        <v>0</v>
      </c>
      <c r="D21" s="258">
        <v>0</v>
      </c>
      <c r="E21" s="258">
        <v>0</v>
      </c>
      <c r="F21" s="258">
        <v>0</v>
      </c>
      <c r="G21" s="258">
        <v>0</v>
      </c>
      <c r="H21" s="258">
        <v>0</v>
      </c>
      <c r="I21" s="258">
        <v>0</v>
      </c>
      <c r="J21" s="258">
        <v>0</v>
      </c>
      <c r="K21" s="258">
        <v>0</v>
      </c>
      <c r="L21" s="258">
        <v>0</v>
      </c>
      <c r="M21" s="258">
        <v>0</v>
      </c>
      <c r="N21" s="258">
        <v>0</v>
      </c>
      <c r="O21" s="258">
        <v>0</v>
      </c>
      <c r="P21" s="258">
        <v>0</v>
      </c>
      <c r="Q21" s="258">
        <v>0</v>
      </c>
      <c r="R21" s="258">
        <v>0</v>
      </c>
    </row>
    <row r="22" spans="1:18" ht="15.75" x14ac:dyDescent="0.25">
      <c r="A22" s="39">
        <v>19</v>
      </c>
      <c r="B22" s="257" t="s">
        <v>59</v>
      </c>
      <c r="C22" s="258">
        <v>0</v>
      </c>
      <c r="D22" s="258">
        <v>0</v>
      </c>
      <c r="E22" s="258">
        <v>0</v>
      </c>
      <c r="F22" s="258">
        <v>0</v>
      </c>
      <c r="G22" s="258">
        <v>0</v>
      </c>
      <c r="H22" s="258">
        <v>0</v>
      </c>
      <c r="I22" s="258">
        <v>0</v>
      </c>
      <c r="J22" s="258">
        <v>0</v>
      </c>
      <c r="K22" s="258">
        <v>0</v>
      </c>
      <c r="L22" s="258">
        <v>0</v>
      </c>
      <c r="M22" s="258">
        <v>0</v>
      </c>
      <c r="N22" s="258">
        <v>0</v>
      </c>
      <c r="O22" s="258">
        <v>0</v>
      </c>
      <c r="P22" s="258">
        <v>0</v>
      </c>
      <c r="Q22" s="258">
        <v>0</v>
      </c>
      <c r="R22" s="258">
        <v>0</v>
      </c>
    </row>
    <row r="23" spans="1:18" ht="15.75" x14ac:dyDescent="0.25">
      <c r="A23" s="39">
        <v>20</v>
      </c>
      <c r="B23" s="257" t="s">
        <v>60</v>
      </c>
      <c r="C23" s="258">
        <v>48</v>
      </c>
      <c r="D23" s="258">
        <v>3</v>
      </c>
      <c r="E23" s="258">
        <v>14</v>
      </c>
      <c r="F23" s="258">
        <v>2</v>
      </c>
      <c r="G23" s="258">
        <v>1</v>
      </c>
      <c r="H23" s="258">
        <v>0</v>
      </c>
      <c r="I23" s="258">
        <v>5</v>
      </c>
      <c r="J23" s="258">
        <v>1</v>
      </c>
      <c r="K23" s="258">
        <v>1</v>
      </c>
      <c r="L23" s="258">
        <v>0</v>
      </c>
      <c r="M23" s="258">
        <v>0</v>
      </c>
      <c r="N23" s="258">
        <v>6</v>
      </c>
      <c r="O23" s="258">
        <v>1</v>
      </c>
      <c r="P23" s="258">
        <v>0</v>
      </c>
      <c r="Q23" s="258">
        <v>6</v>
      </c>
      <c r="R23" s="258">
        <v>88</v>
      </c>
    </row>
    <row r="24" spans="1:18" ht="15.75" x14ac:dyDescent="0.25">
      <c r="A24" s="39">
        <v>21</v>
      </c>
      <c r="B24" s="257" t="s">
        <v>61</v>
      </c>
      <c r="C24" s="258">
        <v>21</v>
      </c>
      <c r="D24" s="258">
        <v>3</v>
      </c>
      <c r="E24" s="258">
        <v>10</v>
      </c>
      <c r="F24" s="258">
        <v>0</v>
      </c>
      <c r="G24" s="258">
        <v>0</v>
      </c>
      <c r="H24" s="258">
        <v>0</v>
      </c>
      <c r="I24" s="258">
        <v>0</v>
      </c>
      <c r="J24" s="258">
        <v>0</v>
      </c>
      <c r="K24" s="258">
        <v>2</v>
      </c>
      <c r="L24" s="258">
        <v>0</v>
      </c>
      <c r="M24" s="258">
        <v>0</v>
      </c>
      <c r="N24" s="258">
        <v>17</v>
      </c>
      <c r="O24" s="258">
        <v>0</v>
      </c>
      <c r="P24" s="258">
        <v>2</v>
      </c>
      <c r="Q24" s="258">
        <v>0</v>
      </c>
      <c r="R24" s="258">
        <v>55</v>
      </c>
    </row>
    <row r="25" spans="1:18" ht="15.75" x14ac:dyDescent="0.25">
      <c r="A25" s="39">
        <v>22</v>
      </c>
      <c r="B25" s="257" t="s">
        <v>62</v>
      </c>
      <c r="C25" s="258">
        <v>39</v>
      </c>
      <c r="D25" s="258">
        <v>5</v>
      </c>
      <c r="E25" s="258">
        <v>24</v>
      </c>
      <c r="F25" s="258">
        <v>14</v>
      </c>
      <c r="G25" s="258">
        <v>0</v>
      </c>
      <c r="H25" s="258">
        <v>5</v>
      </c>
      <c r="I25" s="258">
        <v>0</v>
      </c>
      <c r="J25" s="258">
        <v>12</v>
      </c>
      <c r="K25" s="258">
        <v>5</v>
      </c>
      <c r="L25" s="258">
        <v>0</v>
      </c>
      <c r="M25" s="258">
        <v>0</v>
      </c>
      <c r="N25" s="258">
        <v>32</v>
      </c>
      <c r="O25" s="258">
        <v>14</v>
      </c>
      <c r="P25" s="258">
        <v>5</v>
      </c>
      <c r="Q25" s="258">
        <v>1</v>
      </c>
      <c r="R25" s="258">
        <v>156</v>
      </c>
    </row>
    <row r="26" spans="1:18" ht="15.75" x14ac:dyDescent="0.25">
      <c r="A26" s="39">
        <v>23</v>
      </c>
      <c r="B26" s="257" t="s">
        <v>63</v>
      </c>
      <c r="C26" s="258">
        <v>0</v>
      </c>
      <c r="D26" s="258">
        <v>0</v>
      </c>
      <c r="E26" s="258">
        <v>0</v>
      </c>
      <c r="F26" s="258">
        <v>0</v>
      </c>
      <c r="G26" s="258">
        <v>0</v>
      </c>
      <c r="H26" s="258">
        <v>0</v>
      </c>
      <c r="I26" s="258">
        <v>0</v>
      </c>
      <c r="J26" s="258">
        <v>0</v>
      </c>
      <c r="K26" s="258">
        <v>0</v>
      </c>
      <c r="L26" s="258">
        <v>0</v>
      </c>
      <c r="M26" s="258">
        <v>0</v>
      </c>
      <c r="N26" s="258">
        <v>0</v>
      </c>
      <c r="O26" s="258">
        <v>0</v>
      </c>
      <c r="P26" s="258">
        <v>0</v>
      </c>
      <c r="Q26" s="258">
        <v>0</v>
      </c>
      <c r="R26" s="258">
        <v>0</v>
      </c>
    </row>
    <row r="27" spans="1:18" ht="15.75" x14ac:dyDescent="0.25">
      <c r="A27" s="39">
        <v>24</v>
      </c>
      <c r="B27" s="257" t="s">
        <v>64</v>
      </c>
      <c r="C27" s="258">
        <v>0</v>
      </c>
      <c r="D27" s="258">
        <v>0</v>
      </c>
      <c r="E27" s="258">
        <v>0</v>
      </c>
      <c r="F27" s="258">
        <v>0</v>
      </c>
      <c r="G27" s="258">
        <v>0</v>
      </c>
      <c r="H27" s="258">
        <v>0</v>
      </c>
      <c r="I27" s="258">
        <v>0</v>
      </c>
      <c r="J27" s="258">
        <v>0</v>
      </c>
      <c r="K27" s="258">
        <v>0</v>
      </c>
      <c r="L27" s="258">
        <v>0</v>
      </c>
      <c r="M27" s="258">
        <v>0</v>
      </c>
      <c r="N27" s="258">
        <v>0</v>
      </c>
      <c r="O27" s="258">
        <v>0</v>
      </c>
      <c r="P27" s="258">
        <v>0</v>
      </c>
      <c r="Q27" s="258">
        <v>0</v>
      </c>
      <c r="R27" s="258">
        <v>0</v>
      </c>
    </row>
    <row r="28" spans="1:18" ht="15.75" x14ac:dyDescent="0.25">
      <c r="A28" s="39">
        <v>25</v>
      </c>
      <c r="B28" s="257" t="s">
        <v>65</v>
      </c>
      <c r="C28" s="258">
        <v>7</v>
      </c>
      <c r="D28" s="258">
        <v>2</v>
      </c>
      <c r="E28" s="258">
        <v>5</v>
      </c>
      <c r="F28" s="258">
        <v>0</v>
      </c>
      <c r="G28" s="258">
        <v>0</v>
      </c>
      <c r="H28" s="258">
        <v>7</v>
      </c>
      <c r="I28" s="258">
        <v>0</v>
      </c>
      <c r="J28" s="258">
        <v>0</v>
      </c>
      <c r="K28" s="258">
        <v>0</v>
      </c>
      <c r="L28" s="258">
        <v>0</v>
      </c>
      <c r="M28" s="258">
        <v>4</v>
      </c>
      <c r="N28" s="258">
        <v>0</v>
      </c>
      <c r="O28" s="258">
        <v>0</v>
      </c>
      <c r="P28" s="258">
        <v>0</v>
      </c>
      <c r="Q28" s="258">
        <v>1</v>
      </c>
      <c r="R28" s="258">
        <v>26</v>
      </c>
    </row>
    <row r="29" spans="1:18" ht="15.75" x14ac:dyDescent="0.25">
      <c r="A29" s="39">
        <v>26</v>
      </c>
      <c r="B29" s="257" t="s">
        <v>66</v>
      </c>
      <c r="C29" s="258">
        <v>0</v>
      </c>
      <c r="D29" s="258">
        <v>0</v>
      </c>
      <c r="E29" s="258">
        <v>0</v>
      </c>
      <c r="F29" s="258">
        <v>0</v>
      </c>
      <c r="G29" s="258">
        <v>0</v>
      </c>
      <c r="H29" s="258">
        <v>0</v>
      </c>
      <c r="I29" s="258">
        <v>0</v>
      </c>
      <c r="J29" s="258">
        <v>0</v>
      </c>
      <c r="K29" s="258">
        <v>0</v>
      </c>
      <c r="L29" s="258">
        <v>0</v>
      </c>
      <c r="M29" s="258">
        <v>0</v>
      </c>
      <c r="N29" s="258">
        <v>0</v>
      </c>
      <c r="O29" s="258">
        <v>0</v>
      </c>
      <c r="P29" s="258">
        <v>0</v>
      </c>
      <c r="Q29" s="258">
        <v>0</v>
      </c>
      <c r="R29" s="258">
        <v>0</v>
      </c>
    </row>
    <row r="30" spans="1:18" ht="15.75" x14ac:dyDescent="0.25">
      <c r="A30" s="39">
        <v>27</v>
      </c>
      <c r="B30" s="257" t="s">
        <v>67</v>
      </c>
      <c r="C30" s="258">
        <v>40</v>
      </c>
      <c r="D30" s="258">
        <v>28</v>
      </c>
      <c r="E30" s="258">
        <v>22</v>
      </c>
      <c r="F30" s="258">
        <v>44</v>
      </c>
      <c r="G30" s="258">
        <v>2</v>
      </c>
      <c r="H30" s="258">
        <v>0</v>
      </c>
      <c r="I30" s="258">
        <v>0</v>
      </c>
      <c r="J30" s="258">
        <v>1</v>
      </c>
      <c r="K30" s="258">
        <v>1</v>
      </c>
      <c r="L30" s="258">
        <v>0</v>
      </c>
      <c r="M30" s="258">
        <v>0</v>
      </c>
      <c r="N30" s="258">
        <v>12</v>
      </c>
      <c r="O30" s="258">
        <v>0</v>
      </c>
      <c r="P30" s="258">
        <v>0</v>
      </c>
      <c r="Q30" s="258">
        <v>1</v>
      </c>
      <c r="R30" s="258">
        <v>151</v>
      </c>
    </row>
    <row r="31" spans="1:18" ht="15.75" x14ac:dyDescent="0.25">
      <c r="A31" s="39">
        <v>28</v>
      </c>
      <c r="B31" s="257" t="s">
        <v>264</v>
      </c>
      <c r="C31" s="258">
        <v>0</v>
      </c>
      <c r="D31" s="258">
        <v>0</v>
      </c>
      <c r="E31" s="258">
        <v>0</v>
      </c>
      <c r="F31" s="258">
        <v>0</v>
      </c>
      <c r="G31" s="258">
        <v>0</v>
      </c>
      <c r="H31" s="258">
        <v>0</v>
      </c>
      <c r="I31" s="258">
        <v>0</v>
      </c>
      <c r="J31" s="258">
        <v>0</v>
      </c>
      <c r="K31" s="258">
        <v>0</v>
      </c>
      <c r="L31" s="258">
        <v>0</v>
      </c>
      <c r="M31" s="258">
        <v>0</v>
      </c>
      <c r="N31" s="258">
        <v>0</v>
      </c>
      <c r="O31" s="258">
        <v>0</v>
      </c>
      <c r="P31" s="258">
        <v>0</v>
      </c>
      <c r="Q31" s="258">
        <v>0</v>
      </c>
      <c r="R31" s="258">
        <v>0</v>
      </c>
    </row>
    <row r="32" spans="1:18" ht="15.75" x14ac:dyDescent="0.25">
      <c r="A32" s="39">
        <v>29</v>
      </c>
      <c r="B32" s="257" t="s">
        <v>68</v>
      </c>
      <c r="C32" s="258">
        <v>0</v>
      </c>
      <c r="D32" s="258">
        <v>0</v>
      </c>
      <c r="E32" s="258">
        <v>0</v>
      </c>
      <c r="F32" s="258">
        <v>0</v>
      </c>
      <c r="G32" s="258">
        <v>0</v>
      </c>
      <c r="H32" s="258">
        <v>0</v>
      </c>
      <c r="I32" s="258">
        <v>0</v>
      </c>
      <c r="J32" s="258">
        <v>0</v>
      </c>
      <c r="K32" s="258">
        <v>0</v>
      </c>
      <c r="L32" s="258">
        <v>0</v>
      </c>
      <c r="M32" s="258">
        <v>0</v>
      </c>
      <c r="N32" s="258">
        <v>0</v>
      </c>
      <c r="O32" s="258">
        <v>0</v>
      </c>
      <c r="P32" s="258">
        <v>0</v>
      </c>
      <c r="Q32" s="258">
        <v>0</v>
      </c>
      <c r="R32" s="258">
        <v>0</v>
      </c>
    </row>
    <row r="33" spans="1:18" ht="15.75" x14ac:dyDescent="0.25">
      <c r="A33" s="39">
        <v>30</v>
      </c>
      <c r="B33" s="257" t="s">
        <v>69</v>
      </c>
      <c r="C33" s="258">
        <v>0</v>
      </c>
      <c r="D33" s="258">
        <v>0</v>
      </c>
      <c r="E33" s="258">
        <v>0</v>
      </c>
      <c r="F33" s="258">
        <v>0</v>
      </c>
      <c r="G33" s="258">
        <v>0</v>
      </c>
      <c r="H33" s="258">
        <v>0</v>
      </c>
      <c r="I33" s="258">
        <v>0</v>
      </c>
      <c r="J33" s="258">
        <v>0</v>
      </c>
      <c r="K33" s="258">
        <v>0</v>
      </c>
      <c r="L33" s="258">
        <v>0</v>
      </c>
      <c r="M33" s="258">
        <v>0</v>
      </c>
      <c r="N33" s="258">
        <v>0</v>
      </c>
      <c r="O33" s="258">
        <v>0</v>
      </c>
      <c r="P33" s="258">
        <v>0</v>
      </c>
      <c r="Q33" s="258">
        <v>0</v>
      </c>
      <c r="R33" s="258">
        <v>0</v>
      </c>
    </row>
    <row r="34" spans="1:18" ht="15.75" x14ac:dyDescent="0.25">
      <c r="A34" s="39">
        <v>31</v>
      </c>
      <c r="B34" s="257" t="s">
        <v>70</v>
      </c>
      <c r="C34" s="258">
        <v>0</v>
      </c>
      <c r="D34" s="258">
        <v>0</v>
      </c>
      <c r="E34" s="258">
        <v>0</v>
      </c>
      <c r="F34" s="258">
        <v>0</v>
      </c>
      <c r="G34" s="258">
        <v>0</v>
      </c>
      <c r="H34" s="258">
        <v>0</v>
      </c>
      <c r="I34" s="258">
        <v>0</v>
      </c>
      <c r="J34" s="258">
        <v>0</v>
      </c>
      <c r="K34" s="258">
        <v>0</v>
      </c>
      <c r="L34" s="258">
        <v>0</v>
      </c>
      <c r="M34" s="258">
        <v>0</v>
      </c>
      <c r="N34" s="258">
        <v>0</v>
      </c>
      <c r="O34" s="258">
        <v>0</v>
      </c>
      <c r="P34" s="258">
        <v>0</v>
      </c>
      <c r="Q34" s="258">
        <v>0</v>
      </c>
      <c r="R34" s="258">
        <v>0</v>
      </c>
    </row>
    <row r="35" spans="1:18" ht="15.75" x14ac:dyDescent="0.25">
      <c r="A35" s="39">
        <v>32</v>
      </c>
      <c r="B35" s="257" t="s">
        <v>420</v>
      </c>
      <c r="C35" s="258">
        <v>0</v>
      </c>
      <c r="D35" s="258">
        <v>0</v>
      </c>
      <c r="E35" s="258">
        <v>0</v>
      </c>
      <c r="F35" s="258">
        <v>0</v>
      </c>
      <c r="G35" s="258">
        <v>0</v>
      </c>
      <c r="H35" s="258">
        <v>0</v>
      </c>
      <c r="I35" s="258">
        <v>0</v>
      </c>
      <c r="J35" s="258">
        <v>0</v>
      </c>
      <c r="K35" s="258">
        <v>0</v>
      </c>
      <c r="L35" s="258">
        <v>0</v>
      </c>
      <c r="M35" s="258">
        <v>0</v>
      </c>
      <c r="N35" s="258">
        <v>0</v>
      </c>
      <c r="O35" s="258">
        <v>0</v>
      </c>
      <c r="P35" s="258">
        <v>0</v>
      </c>
      <c r="Q35" s="258">
        <v>0</v>
      </c>
      <c r="R35" s="258">
        <v>0</v>
      </c>
    </row>
    <row r="36" spans="1:18" ht="15.75" x14ac:dyDescent="0.25">
      <c r="A36" s="39">
        <v>33</v>
      </c>
      <c r="B36" s="257" t="s">
        <v>71</v>
      </c>
      <c r="C36" s="258">
        <v>3</v>
      </c>
      <c r="D36" s="258">
        <v>2</v>
      </c>
      <c r="E36" s="258">
        <v>3</v>
      </c>
      <c r="F36" s="258">
        <v>0</v>
      </c>
      <c r="G36" s="258">
        <v>1</v>
      </c>
      <c r="H36" s="258">
        <v>0</v>
      </c>
      <c r="I36" s="258">
        <v>1</v>
      </c>
      <c r="J36" s="258">
        <v>16</v>
      </c>
      <c r="K36" s="258">
        <v>2</v>
      </c>
      <c r="L36" s="258">
        <v>0</v>
      </c>
      <c r="M36" s="258">
        <v>0</v>
      </c>
      <c r="N36" s="258">
        <v>9</v>
      </c>
      <c r="O36" s="258">
        <v>0</v>
      </c>
      <c r="P36" s="258">
        <v>1</v>
      </c>
      <c r="Q36" s="258">
        <v>3</v>
      </c>
      <c r="R36" s="258">
        <v>41</v>
      </c>
    </row>
    <row r="37" spans="1:18" ht="15.75" x14ac:dyDescent="0.25">
      <c r="A37" s="39">
        <v>34</v>
      </c>
      <c r="B37" s="257" t="s">
        <v>72</v>
      </c>
      <c r="C37" s="258">
        <v>0</v>
      </c>
      <c r="D37" s="258">
        <v>0</v>
      </c>
      <c r="E37" s="258">
        <v>0</v>
      </c>
      <c r="F37" s="258">
        <v>0</v>
      </c>
      <c r="G37" s="258">
        <v>0</v>
      </c>
      <c r="H37" s="258">
        <v>0</v>
      </c>
      <c r="I37" s="258">
        <v>0</v>
      </c>
      <c r="J37" s="258">
        <v>0</v>
      </c>
      <c r="K37" s="258">
        <v>0</v>
      </c>
      <c r="L37" s="258">
        <v>0</v>
      </c>
      <c r="M37" s="258">
        <v>100</v>
      </c>
      <c r="N37" s="258">
        <v>0</v>
      </c>
      <c r="O37" s="258">
        <v>0</v>
      </c>
      <c r="P37" s="258">
        <v>0</v>
      </c>
      <c r="Q37" s="258">
        <v>797</v>
      </c>
      <c r="R37" s="258">
        <v>897</v>
      </c>
    </row>
    <row r="38" spans="1:18" ht="15.75" x14ac:dyDescent="0.25">
      <c r="A38" s="39">
        <v>35</v>
      </c>
      <c r="B38" s="257" t="s">
        <v>73</v>
      </c>
      <c r="C38" s="258">
        <v>2</v>
      </c>
      <c r="D38" s="258">
        <v>5</v>
      </c>
      <c r="E38" s="258">
        <v>2</v>
      </c>
      <c r="F38" s="258">
        <v>1</v>
      </c>
      <c r="G38" s="258">
        <v>0</v>
      </c>
      <c r="H38" s="258">
        <v>0</v>
      </c>
      <c r="I38" s="258">
        <v>0</v>
      </c>
      <c r="J38" s="258">
        <v>1</v>
      </c>
      <c r="K38" s="258">
        <v>1</v>
      </c>
      <c r="L38" s="258">
        <v>0</v>
      </c>
      <c r="M38" s="258">
        <v>0</v>
      </c>
      <c r="N38" s="258">
        <v>1</v>
      </c>
      <c r="O38" s="258">
        <v>0</v>
      </c>
      <c r="P38" s="258">
        <v>0</v>
      </c>
      <c r="Q38" s="258">
        <v>1</v>
      </c>
      <c r="R38" s="258">
        <v>14</v>
      </c>
    </row>
    <row r="39" spans="1:18" ht="15.75" x14ac:dyDescent="0.25">
      <c r="A39" s="39">
        <v>36</v>
      </c>
      <c r="B39" s="257" t="s">
        <v>421</v>
      </c>
      <c r="C39" s="258">
        <v>0</v>
      </c>
      <c r="D39" s="258">
        <v>0</v>
      </c>
      <c r="E39" s="258">
        <v>0</v>
      </c>
      <c r="F39" s="258">
        <v>0</v>
      </c>
      <c r="G39" s="258">
        <v>0</v>
      </c>
      <c r="H39" s="258">
        <v>0</v>
      </c>
      <c r="I39" s="258">
        <v>0</v>
      </c>
      <c r="J39" s="258">
        <v>0</v>
      </c>
      <c r="K39" s="258">
        <v>0</v>
      </c>
      <c r="L39" s="258">
        <v>0</v>
      </c>
      <c r="M39" s="258">
        <v>0</v>
      </c>
      <c r="N39" s="258">
        <v>0</v>
      </c>
      <c r="O39" s="258">
        <v>0</v>
      </c>
      <c r="P39" s="258">
        <v>0</v>
      </c>
      <c r="Q39" s="258">
        <v>0</v>
      </c>
      <c r="R39" s="258">
        <v>0</v>
      </c>
    </row>
    <row r="40" spans="1:18" ht="15.75" x14ac:dyDescent="0.25">
      <c r="A40" s="39">
        <v>37</v>
      </c>
      <c r="B40" s="257" t="s">
        <v>75</v>
      </c>
      <c r="C40" s="258">
        <v>0</v>
      </c>
      <c r="D40" s="258">
        <v>0</v>
      </c>
      <c r="E40" s="258">
        <v>0</v>
      </c>
      <c r="F40" s="258">
        <v>0</v>
      </c>
      <c r="G40" s="258">
        <v>0</v>
      </c>
      <c r="H40" s="258">
        <v>0</v>
      </c>
      <c r="I40" s="258">
        <v>0</v>
      </c>
      <c r="J40" s="258">
        <v>0</v>
      </c>
      <c r="K40" s="258">
        <v>0</v>
      </c>
      <c r="L40" s="258">
        <v>0</v>
      </c>
      <c r="M40" s="258">
        <v>0</v>
      </c>
      <c r="N40" s="258">
        <v>0</v>
      </c>
      <c r="O40" s="258">
        <v>0</v>
      </c>
      <c r="P40" s="258">
        <v>0</v>
      </c>
      <c r="Q40" s="258">
        <v>0</v>
      </c>
      <c r="R40" s="258">
        <v>0</v>
      </c>
    </row>
    <row r="41" spans="1:18" ht="15.75" x14ac:dyDescent="0.25">
      <c r="A41" s="39">
        <v>38</v>
      </c>
      <c r="B41" s="257" t="s">
        <v>76</v>
      </c>
      <c r="C41" s="258">
        <v>0</v>
      </c>
      <c r="D41" s="258">
        <v>0</v>
      </c>
      <c r="E41" s="258">
        <v>0</v>
      </c>
      <c r="F41" s="258">
        <v>0</v>
      </c>
      <c r="G41" s="258">
        <v>0</v>
      </c>
      <c r="H41" s="258">
        <v>0</v>
      </c>
      <c r="I41" s="258">
        <v>0</v>
      </c>
      <c r="J41" s="258">
        <v>0</v>
      </c>
      <c r="K41" s="258">
        <v>0</v>
      </c>
      <c r="L41" s="258">
        <v>0</v>
      </c>
      <c r="M41" s="258">
        <v>0</v>
      </c>
      <c r="N41" s="258">
        <v>3</v>
      </c>
      <c r="O41" s="258">
        <v>0</v>
      </c>
      <c r="P41" s="258">
        <v>0</v>
      </c>
      <c r="Q41" s="258">
        <v>0</v>
      </c>
      <c r="R41" s="258">
        <v>3</v>
      </c>
    </row>
    <row r="42" spans="1:18" ht="15.75" x14ac:dyDescent="0.25">
      <c r="A42" s="39">
        <v>39</v>
      </c>
      <c r="B42" s="257" t="s">
        <v>77</v>
      </c>
      <c r="C42" s="258">
        <v>50</v>
      </c>
      <c r="D42" s="258">
        <v>18</v>
      </c>
      <c r="E42" s="258">
        <v>12</v>
      </c>
      <c r="F42" s="258">
        <v>2</v>
      </c>
      <c r="G42" s="258">
        <v>0</v>
      </c>
      <c r="H42" s="258">
        <v>0</v>
      </c>
      <c r="I42" s="258">
        <v>3</v>
      </c>
      <c r="J42" s="258">
        <v>0</v>
      </c>
      <c r="K42" s="258">
        <v>3</v>
      </c>
      <c r="L42" s="258">
        <v>9</v>
      </c>
      <c r="M42" s="258">
        <v>9</v>
      </c>
      <c r="N42" s="258">
        <v>0</v>
      </c>
      <c r="O42" s="258">
        <v>0</v>
      </c>
      <c r="P42" s="258">
        <v>0</v>
      </c>
      <c r="Q42" s="258">
        <v>10</v>
      </c>
      <c r="R42" s="258">
        <v>116</v>
      </c>
    </row>
    <row r="43" spans="1:18" ht="15.75" x14ac:dyDescent="0.25">
      <c r="A43" s="39">
        <v>40</v>
      </c>
      <c r="B43" s="257" t="s">
        <v>78</v>
      </c>
      <c r="C43" s="258">
        <v>30</v>
      </c>
      <c r="D43" s="258">
        <v>25</v>
      </c>
      <c r="E43" s="258">
        <v>0</v>
      </c>
      <c r="F43" s="258">
        <v>0</v>
      </c>
      <c r="G43" s="258">
        <v>0</v>
      </c>
      <c r="H43" s="258">
        <v>0</v>
      </c>
      <c r="I43" s="258">
        <v>0</v>
      </c>
      <c r="J43" s="258">
        <v>0</v>
      </c>
      <c r="K43" s="258">
        <v>13</v>
      </c>
      <c r="L43" s="258">
        <v>0</v>
      </c>
      <c r="M43" s="258">
        <v>0</v>
      </c>
      <c r="N43" s="258">
        <v>26</v>
      </c>
      <c r="O43" s="258">
        <v>0</v>
      </c>
      <c r="P43" s="258">
        <v>0</v>
      </c>
      <c r="Q43" s="258">
        <v>6</v>
      </c>
      <c r="R43" s="258">
        <v>100</v>
      </c>
    </row>
    <row r="44" spans="1:18" ht="15.75" x14ac:dyDescent="0.25">
      <c r="A44" s="39">
        <v>41</v>
      </c>
      <c r="B44" s="257" t="s">
        <v>265</v>
      </c>
      <c r="C44" s="258">
        <v>0</v>
      </c>
      <c r="D44" s="258">
        <v>0</v>
      </c>
      <c r="E44" s="258">
        <v>0</v>
      </c>
      <c r="F44" s="258">
        <v>0</v>
      </c>
      <c r="G44" s="258">
        <v>0</v>
      </c>
      <c r="H44" s="258">
        <v>0</v>
      </c>
      <c r="I44" s="258">
        <v>0</v>
      </c>
      <c r="J44" s="258">
        <v>0</v>
      </c>
      <c r="K44" s="258">
        <v>0</v>
      </c>
      <c r="L44" s="258">
        <v>0</v>
      </c>
      <c r="M44" s="258">
        <v>0</v>
      </c>
      <c r="N44" s="258">
        <v>0</v>
      </c>
      <c r="O44" s="258">
        <v>0</v>
      </c>
      <c r="P44" s="258">
        <v>0</v>
      </c>
      <c r="Q44" s="258">
        <v>0</v>
      </c>
      <c r="R44" s="258">
        <v>0</v>
      </c>
    </row>
    <row r="45" spans="1:18" ht="15.75" x14ac:dyDescent="0.25">
      <c r="A45" s="260"/>
      <c r="B45" s="261" t="s">
        <v>417</v>
      </c>
      <c r="C45" s="262">
        <f>SUM(C4:C44)</f>
        <v>240</v>
      </c>
      <c r="D45" s="262">
        <f t="shared" ref="D45:H45" si="0">SUM(D4:D43)</f>
        <v>93</v>
      </c>
      <c r="E45" s="262">
        <f t="shared" si="0"/>
        <v>92</v>
      </c>
      <c r="F45" s="262">
        <f t="shared" si="0"/>
        <v>63</v>
      </c>
      <c r="G45" s="262">
        <f t="shared" si="0"/>
        <v>4</v>
      </c>
      <c r="H45" s="262">
        <f t="shared" si="0"/>
        <v>12</v>
      </c>
      <c r="I45" s="262">
        <v>2</v>
      </c>
      <c r="J45" s="262">
        <f t="shared" ref="J45:P45" si="1">SUM(J4:J43)</f>
        <v>31</v>
      </c>
      <c r="K45" s="262">
        <f t="shared" si="1"/>
        <v>28</v>
      </c>
      <c r="L45" s="262">
        <f t="shared" si="1"/>
        <v>9</v>
      </c>
      <c r="M45" s="262">
        <f t="shared" si="1"/>
        <v>113</v>
      </c>
      <c r="N45" s="262">
        <f t="shared" si="1"/>
        <v>130</v>
      </c>
      <c r="O45" s="262">
        <f t="shared" si="1"/>
        <v>15</v>
      </c>
      <c r="P45" s="262">
        <f t="shared" si="1"/>
        <v>8</v>
      </c>
      <c r="Q45" s="262">
        <f>SUM(Q4:Q43)</f>
        <v>826</v>
      </c>
      <c r="R45" s="262">
        <f>SUM(R4:R43)</f>
        <v>1673</v>
      </c>
    </row>
  </sheetData>
  <mergeCells count="2">
    <mergeCell ref="A1:R1"/>
    <mergeCell ref="A2:R2"/>
  </mergeCells>
  <hyperlinks>
    <hyperlink ref="B8" r:id="rId1" tooltip="Khairthal-Tijara district" display="https://en.wikipedia.org/wiki/Khairthal-Tijara_district" xr:uid="{082C52A9-CD9A-4B7F-991C-49F3EBF280B7}"/>
    <hyperlink ref="B7" r:id="rId2" tooltip="Kotputli-Behror district" display="https://en.wikipedia.org/wiki/Kotputli-Behror_district" xr:uid="{89CBB9F7-8DA6-442F-9239-13029B2ACD8B}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8B3EA6-26B8-430A-BB1D-639D61197948}">
  <dimension ref="A1:H47"/>
  <sheetViews>
    <sheetView workbookViewId="0">
      <selection activeCell="V12" sqref="V12"/>
    </sheetView>
  </sheetViews>
  <sheetFormatPr defaultRowHeight="15" x14ac:dyDescent="0.25"/>
  <cols>
    <col min="2" max="2" width="18.42578125" bestFit="1" customWidth="1"/>
    <col min="4" max="4" width="17.42578125" customWidth="1"/>
    <col min="5" max="5" width="13.7109375" customWidth="1"/>
    <col min="6" max="6" width="19.42578125" customWidth="1"/>
    <col min="7" max="7" width="14.7109375" customWidth="1"/>
    <col min="8" max="8" width="17" customWidth="1"/>
  </cols>
  <sheetData>
    <row r="1" spans="1:8" ht="24" customHeight="1" x14ac:dyDescent="0.25">
      <c r="A1" s="263" t="s">
        <v>422</v>
      </c>
      <c r="B1" s="263"/>
      <c r="C1" s="263"/>
      <c r="D1" s="263"/>
      <c r="E1" s="263"/>
      <c r="F1" s="263"/>
      <c r="G1" s="263"/>
      <c r="H1" s="263"/>
    </row>
    <row r="2" spans="1:8" ht="15.75" customHeight="1" x14ac:dyDescent="0.25">
      <c r="A2" s="263"/>
      <c r="B2" s="263"/>
      <c r="C2" s="263"/>
      <c r="D2" s="263"/>
      <c r="E2" s="263"/>
      <c r="F2" s="263"/>
      <c r="G2" s="263"/>
      <c r="H2" s="263"/>
    </row>
    <row r="3" spans="1:8" ht="34.5" customHeight="1" x14ac:dyDescent="0.25">
      <c r="A3" s="263"/>
      <c r="B3" s="263"/>
      <c r="C3" s="263"/>
      <c r="D3" s="263"/>
      <c r="E3" s="263"/>
      <c r="F3" s="263"/>
      <c r="G3" s="263"/>
      <c r="H3" s="263"/>
    </row>
    <row r="4" spans="1:8" ht="56.25" x14ac:dyDescent="0.25">
      <c r="A4" s="264" t="s">
        <v>423</v>
      </c>
      <c r="B4" s="264" t="s">
        <v>424</v>
      </c>
      <c r="C4" s="264" t="s">
        <v>425</v>
      </c>
      <c r="D4" s="264" t="s">
        <v>426</v>
      </c>
      <c r="E4" s="264" t="s">
        <v>427</v>
      </c>
      <c r="F4" s="264" t="s">
        <v>428</v>
      </c>
      <c r="G4" s="265" t="s">
        <v>429</v>
      </c>
      <c r="H4" s="264" t="s">
        <v>430</v>
      </c>
    </row>
    <row r="5" spans="1:8" x14ac:dyDescent="0.25">
      <c r="A5" s="266">
        <v>1</v>
      </c>
      <c r="B5" s="266">
        <v>2</v>
      </c>
      <c r="C5" s="266">
        <v>3</v>
      </c>
      <c r="D5" s="266">
        <v>4</v>
      </c>
      <c r="E5" s="266">
        <v>5</v>
      </c>
      <c r="F5" s="266">
        <v>6</v>
      </c>
      <c r="G5" s="266">
        <v>7</v>
      </c>
      <c r="H5" s="266" t="s">
        <v>431</v>
      </c>
    </row>
    <row r="6" spans="1:8" ht="20.25" x14ac:dyDescent="0.3">
      <c r="A6" s="267">
        <v>1</v>
      </c>
      <c r="B6" s="268" t="s">
        <v>432</v>
      </c>
      <c r="C6" s="269">
        <v>228</v>
      </c>
      <c r="D6" s="269">
        <v>0</v>
      </c>
      <c r="E6" s="269">
        <v>0</v>
      </c>
      <c r="F6" s="269">
        <v>0</v>
      </c>
      <c r="G6" s="269">
        <v>0</v>
      </c>
      <c r="H6" s="269">
        <v>0</v>
      </c>
    </row>
    <row r="7" spans="1:8" ht="20.25" x14ac:dyDescent="0.3">
      <c r="A7" s="267">
        <v>2</v>
      </c>
      <c r="B7" s="268" t="s">
        <v>433</v>
      </c>
      <c r="C7" s="269">
        <v>152</v>
      </c>
      <c r="D7" s="269">
        <v>0</v>
      </c>
      <c r="E7" s="269">
        <v>0</v>
      </c>
      <c r="F7" s="269">
        <v>0</v>
      </c>
      <c r="G7" s="269">
        <v>0</v>
      </c>
      <c r="H7" s="269">
        <v>0</v>
      </c>
    </row>
    <row r="8" spans="1:8" ht="20.25" x14ac:dyDescent="0.3">
      <c r="A8" s="267">
        <v>3</v>
      </c>
      <c r="B8" s="268" t="s">
        <v>434</v>
      </c>
      <c r="C8" s="269">
        <v>285</v>
      </c>
      <c r="D8" s="269">
        <v>0</v>
      </c>
      <c r="E8" s="269">
        <v>0</v>
      </c>
      <c r="F8" s="269">
        <v>0</v>
      </c>
      <c r="G8" s="269">
        <v>0</v>
      </c>
      <c r="H8" s="269">
        <v>0</v>
      </c>
    </row>
    <row r="9" spans="1:8" ht="20.25" x14ac:dyDescent="0.3">
      <c r="A9" s="267">
        <v>4</v>
      </c>
      <c r="B9" s="268" t="s">
        <v>435</v>
      </c>
      <c r="C9" s="269">
        <v>190</v>
      </c>
      <c r="D9" s="269">
        <v>0</v>
      </c>
      <c r="E9" s="269">
        <v>0</v>
      </c>
      <c r="F9" s="269">
        <v>0</v>
      </c>
      <c r="G9" s="269">
        <v>0</v>
      </c>
      <c r="H9" s="269">
        <v>0</v>
      </c>
    </row>
    <row r="10" spans="1:8" ht="20.25" x14ac:dyDescent="0.3">
      <c r="A10" s="267">
        <v>5</v>
      </c>
      <c r="B10" s="268" t="s">
        <v>436</v>
      </c>
      <c r="C10" s="269">
        <v>195</v>
      </c>
      <c r="D10" s="269">
        <v>0</v>
      </c>
      <c r="E10" s="269">
        <v>0</v>
      </c>
      <c r="F10" s="269">
        <v>0</v>
      </c>
      <c r="G10" s="269">
        <v>0</v>
      </c>
      <c r="H10" s="269">
        <v>0</v>
      </c>
    </row>
    <row r="11" spans="1:8" ht="20.25" x14ac:dyDescent="0.3">
      <c r="A11" s="267">
        <v>6</v>
      </c>
      <c r="B11" s="268" t="s">
        <v>437</v>
      </c>
      <c r="C11" s="269">
        <v>190</v>
      </c>
      <c r="D11" s="269">
        <v>0</v>
      </c>
      <c r="E11" s="269">
        <v>0</v>
      </c>
      <c r="F11" s="269">
        <v>0</v>
      </c>
      <c r="G11" s="269">
        <v>0</v>
      </c>
      <c r="H11" s="269">
        <v>0</v>
      </c>
    </row>
    <row r="12" spans="1:8" ht="20.25" x14ac:dyDescent="0.3">
      <c r="A12" s="267">
        <v>7</v>
      </c>
      <c r="B12" s="268" t="s">
        <v>438</v>
      </c>
      <c r="C12" s="269">
        <v>255</v>
      </c>
      <c r="D12" s="269">
        <v>0</v>
      </c>
      <c r="E12" s="269">
        <v>0</v>
      </c>
      <c r="F12" s="269">
        <v>0</v>
      </c>
      <c r="G12" s="269">
        <v>0</v>
      </c>
      <c r="H12" s="269">
        <v>0</v>
      </c>
    </row>
    <row r="13" spans="1:8" ht="20.25" x14ac:dyDescent="0.3">
      <c r="A13" s="267">
        <v>8</v>
      </c>
      <c r="B13" s="268" t="s">
        <v>439</v>
      </c>
      <c r="C13" s="269">
        <v>136</v>
      </c>
      <c r="D13" s="269">
        <v>0</v>
      </c>
      <c r="E13" s="269">
        <v>0</v>
      </c>
      <c r="F13" s="269">
        <v>0</v>
      </c>
      <c r="G13" s="269">
        <v>0</v>
      </c>
      <c r="H13" s="269">
        <v>0</v>
      </c>
    </row>
    <row r="14" spans="1:8" ht="20.25" x14ac:dyDescent="0.3">
      <c r="A14" s="267">
        <v>9</v>
      </c>
      <c r="B14" s="268" t="s">
        <v>440</v>
      </c>
      <c r="C14" s="269">
        <v>307</v>
      </c>
      <c r="D14" s="269">
        <v>0</v>
      </c>
      <c r="E14" s="269">
        <v>0</v>
      </c>
      <c r="F14" s="269">
        <v>0</v>
      </c>
      <c r="G14" s="269">
        <v>0</v>
      </c>
      <c r="H14" s="269">
        <v>0</v>
      </c>
    </row>
    <row r="15" spans="1:8" ht="20.25" x14ac:dyDescent="0.3">
      <c r="A15" s="267">
        <v>10</v>
      </c>
      <c r="B15" s="268" t="s">
        <v>441</v>
      </c>
      <c r="C15" s="269">
        <v>168</v>
      </c>
      <c r="D15" s="269">
        <v>0</v>
      </c>
      <c r="E15" s="269">
        <v>0</v>
      </c>
      <c r="F15" s="269">
        <v>0</v>
      </c>
      <c r="G15" s="269">
        <v>0</v>
      </c>
      <c r="H15" s="269">
        <v>0</v>
      </c>
    </row>
    <row r="16" spans="1:8" ht="20.25" x14ac:dyDescent="0.3">
      <c r="A16" s="267">
        <v>11</v>
      </c>
      <c r="B16" s="268" t="s">
        <v>442</v>
      </c>
      <c r="C16" s="269">
        <v>385</v>
      </c>
      <c r="D16" s="269">
        <v>0</v>
      </c>
      <c r="E16" s="269">
        <v>0</v>
      </c>
      <c r="F16" s="269">
        <v>0</v>
      </c>
      <c r="G16" s="269">
        <v>0</v>
      </c>
      <c r="H16" s="269">
        <v>0</v>
      </c>
    </row>
    <row r="17" spans="1:8" ht="20.25" x14ac:dyDescent="0.3">
      <c r="A17" s="267">
        <v>12</v>
      </c>
      <c r="B17" s="268" t="s">
        <v>443</v>
      </c>
      <c r="C17" s="269">
        <v>380</v>
      </c>
      <c r="D17" s="269">
        <v>27</v>
      </c>
      <c r="E17" s="269">
        <v>0</v>
      </c>
      <c r="F17" s="269">
        <v>0</v>
      </c>
      <c r="G17" s="269">
        <v>1</v>
      </c>
      <c r="H17" s="269">
        <v>26</v>
      </c>
    </row>
    <row r="18" spans="1:8" ht="20.25" x14ac:dyDescent="0.3">
      <c r="A18" s="267">
        <v>13</v>
      </c>
      <c r="B18" s="268" t="s">
        <v>444</v>
      </c>
      <c r="C18" s="269">
        <v>290</v>
      </c>
      <c r="D18" s="269">
        <v>0</v>
      </c>
      <c r="E18" s="269">
        <v>0</v>
      </c>
      <c r="F18" s="269">
        <v>0</v>
      </c>
      <c r="G18" s="269">
        <v>0</v>
      </c>
      <c r="H18" s="269">
        <v>0</v>
      </c>
    </row>
    <row r="19" spans="1:8" ht="20.25" x14ac:dyDescent="0.3">
      <c r="A19" s="267">
        <v>14</v>
      </c>
      <c r="B19" s="268" t="s">
        <v>445</v>
      </c>
      <c r="C19" s="269">
        <v>190</v>
      </c>
      <c r="D19" s="269">
        <v>0</v>
      </c>
      <c r="E19" s="269">
        <v>0</v>
      </c>
      <c r="F19" s="269">
        <v>0</v>
      </c>
      <c r="G19" s="269">
        <v>0</v>
      </c>
      <c r="H19" s="269">
        <v>0</v>
      </c>
    </row>
    <row r="20" spans="1:8" ht="20.25" x14ac:dyDescent="0.3">
      <c r="A20" s="267">
        <v>15</v>
      </c>
      <c r="B20" s="268" t="s">
        <v>446</v>
      </c>
      <c r="C20" s="269">
        <v>380</v>
      </c>
      <c r="D20" s="269">
        <v>0</v>
      </c>
      <c r="E20" s="269">
        <v>0</v>
      </c>
      <c r="F20" s="269">
        <v>0</v>
      </c>
      <c r="G20" s="269">
        <v>0</v>
      </c>
      <c r="H20" s="269">
        <v>0</v>
      </c>
    </row>
    <row r="21" spans="1:8" ht="20.25" x14ac:dyDescent="0.3">
      <c r="A21" s="267">
        <v>16</v>
      </c>
      <c r="B21" s="268" t="s">
        <v>447</v>
      </c>
      <c r="C21" s="269">
        <v>285</v>
      </c>
      <c r="D21" s="269">
        <v>0</v>
      </c>
      <c r="E21" s="269">
        <v>0</v>
      </c>
      <c r="F21" s="269">
        <v>0</v>
      </c>
      <c r="G21" s="269">
        <v>0</v>
      </c>
      <c r="H21" s="269">
        <v>0</v>
      </c>
    </row>
    <row r="22" spans="1:8" ht="20.25" x14ac:dyDescent="0.3">
      <c r="A22" s="267">
        <v>17</v>
      </c>
      <c r="B22" s="268" t="s">
        <v>448</v>
      </c>
      <c r="C22" s="269">
        <v>190</v>
      </c>
      <c r="D22" s="269">
        <v>0</v>
      </c>
      <c r="E22" s="269">
        <v>0</v>
      </c>
      <c r="F22" s="269">
        <v>0</v>
      </c>
      <c r="G22" s="269">
        <v>0</v>
      </c>
      <c r="H22" s="269">
        <v>0</v>
      </c>
    </row>
    <row r="23" spans="1:8" ht="20.25" x14ac:dyDescent="0.3">
      <c r="A23" s="267">
        <v>18</v>
      </c>
      <c r="B23" s="268" t="s">
        <v>449</v>
      </c>
      <c r="C23" s="269">
        <v>195</v>
      </c>
      <c r="D23" s="269">
        <v>0</v>
      </c>
      <c r="E23" s="269">
        <v>0</v>
      </c>
      <c r="F23" s="269">
        <v>0</v>
      </c>
      <c r="G23" s="269">
        <v>0</v>
      </c>
      <c r="H23" s="269">
        <v>0</v>
      </c>
    </row>
    <row r="24" spans="1:8" ht="20.25" x14ac:dyDescent="0.3">
      <c r="A24" s="267">
        <v>19</v>
      </c>
      <c r="B24" s="268" t="s">
        <v>450</v>
      </c>
      <c r="C24" s="269">
        <v>570</v>
      </c>
      <c r="D24" s="269">
        <v>0</v>
      </c>
      <c r="E24" s="269">
        <v>0</v>
      </c>
      <c r="F24" s="269">
        <v>0</v>
      </c>
      <c r="G24" s="269">
        <v>0</v>
      </c>
      <c r="H24" s="269">
        <v>0</v>
      </c>
    </row>
    <row r="25" spans="1:8" ht="20.25" x14ac:dyDescent="0.3">
      <c r="A25" s="267">
        <v>20</v>
      </c>
      <c r="B25" s="268" t="s">
        <v>451</v>
      </c>
      <c r="C25" s="269">
        <v>380</v>
      </c>
      <c r="D25" s="269">
        <v>88</v>
      </c>
      <c r="E25" s="269">
        <v>0</v>
      </c>
      <c r="F25" s="269">
        <v>0</v>
      </c>
      <c r="G25" s="269">
        <v>0</v>
      </c>
      <c r="H25" s="269">
        <v>88</v>
      </c>
    </row>
    <row r="26" spans="1:8" ht="20.25" x14ac:dyDescent="0.3">
      <c r="A26" s="267">
        <v>21</v>
      </c>
      <c r="B26" s="268" t="s">
        <v>452</v>
      </c>
      <c r="C26" s="269">
        <v>624</v>
      </c>
      <c r="D26" s="269">
        <v>55</v>
      </c>
      <c r="E26" s="269">
        <v>0</v>
      </c>
      <c r="F26" s="269">
        <v>0</v>
      </c>
      <c r="G26" s="269">
        <v>0</v>
      </c>
      <c r="H26" s="269">
        <v>55</v>
      </c>
    </row>
    <row r="27" spans="1:8" ht="20.25" x14ac:dyDescent="0.3">
      <c r="A27" s="267">
        <v>22</v>
      </c>
      <c r="B27" s="268" t="s">
        <v>453</v>
      </c>
      <c r="C27" s="269">
        <v>187</v>
      </c>
      <c r="D27" s="269">
        <v>156</v>
      </c>
      <c r="E27" s="269">
        <v>0</v>
      </c>
      <c r="F27" s="269">
        <v>0</v>
      </c>
      <c r="G27" s="269">
        <v>0</v>
      </c>
      <c r="H27" s="269">
        <v>156</v>
      </c>
    </row>
    <row r="28" spans="1:8" ht="20.25" x14ac:dyDescent="0.3">
      <c r="A28" s="267">
        <v>23</v>
      </c>
      <c r="B28" s="268" t="s">
        <v>454</v>
      </c>
      <c r="C28" s="269">
        <v>95</v>
      </c>
      <c r="D28" s="269">
        <v>0</v>
      </c>
      <c r="E28" s="269">
        <v>0</v>
      </c>
      <c r="F28" s="269">
        <v>0</v>
      </c>
      <c r="G28" s="269">
        <v>0</v>
      </c>
      <c r="H28" s="269">
        <v>0</v>
      </c>
    </row>
    <row r="29" spans="1:8" ht="20.25" x14ac:dyDescent="0.3">
      <c r="A29" s="267">
        <v>24</v>
      </c>
      <c r="B29" s="268" t="s">
        <v>455</v>
      </c>
      <c r="C29" s="269">
        <v>285</v>
      </c>
      <c r="D29" s="269">
        <v>0</v>
      </c>
      <c r="E29" s="269">
        <v>0</v>
      </c>
      <c r="F29" s="269">
        <v>0</v>
      </c>
      <c r="G29" s="269">
        <v>0</v>
      </c>
      <c r="H29" s="269">
        <v>0</v>
      </c>
    </row>
    <row r="30" spans="1:8" ht="20.25" x14ac:dyDescent="0.3">
      <c r="A30" s="267">
        <v>25</v>
      </c>
      <c r="B30" s="268" t="s">
        <v>456</v>
      </c>
      <c r="C30" s="269">
        <v>190</v>
      </c>
      <c r="D30" s="269">
        <v>40</v>
      </c>
      <c r="E30" s="269">
        <v>7</v>
      </c>
      <c r="F30" s="269">
        <v>7</v>
      </c>
      <c r="G30" s="269">
        <v>7</v>
      </c>
      <c r="H30" s="269">
        <v>26</v>
      </c>
    </row>
    <row r="31" spans="1:8" ht="20.25" x14ac:dyDescent="0.3">
      <c r="A31" s="267">
        <v>26</v>
      </c>
      <c r="B31" s="268" t="s">
        <v>457</v>
      </c>
      <c r="C31" s="269">
        <v>285</v>
      </c>
      <c r="D31" s="269">
        <v>0</v>
      </c>
      <c r="E31" s="269">
        <v>0</v>
      </c>
      <c r="F31" s="269">
        <v>0</v>
      </c>
      <c r="G31" s="269">
        <v>0</v>
      </c>
      <c r="H31" s="269">
        <v>0</v>
      </c>
    </row>
    <row r="32" spans="1:8" ht="20.25" x14ac:dyDescent="0.3">
      <c r="A32" s="267">
        <v>27</v>
      </c>
      <c r="B32" s="268" t="s">
        <v>458</v>
      </c>
      <c r="C32" s="269">
        <v>297</v>
      </c>
      <c r="D32" s="269">
        <v>158</v>
      </c>
      <c r="E32" s="269">
        <v>0</v>
      </c>
      <c r="F32" s="269">
        <v>0</v>
      </c>
      <c r="G32" s="269">
        <v>7</v>
      </c>
      <c r="H32" s="269">
        <v>151</v>
      </c>
    </row>
    <row r="33" spans="1:8" ht="20.25" x14ac:dyDescent="0.3">
      <c r="A33" s="267">
        <v>28</v>
      </c>
      <c r="B33" s="268" t="s">
        <v>459</v>
      </c>
      <c r="C33" s="269">
        <v>147</v>
      </c>
      <c r="D33" s="269">
        <v>0</v>
      </c>
      <c r="E33" s="269">
        <v>0</v>
      </c>
      <c r="F33" s="269">
        <v>0</v>
      </c>
      <c r="G33" s="269">
        <v>0</v>
      </c>
      <c r="H33" s="269">
        <v>0</v>
      </c>
    </row>
    <row r="34" spans="1:8" ht="20.25" x14ac:dyDescent="0.3">
      <c r="A34" s="267">
        <v>29</v>
      </c>
      <c r="B34" s="268" t="s">
        <v>460</v>
      </c>
      <c r="C34" s="269">
        <v>285</v>
      </c>
      <c r="D34" s="269">
        <v>0</v>
      </c>
      <c r="E34" s="269">
        <v>0</v>
      </c>
      <c r="F34" s="269">
        <v>0</v>
      </c>
      <c r="G34" s="269">
        <v>0</v>
      </c>
      <c r="H34" s="269">
        <v>0</v>
      </c>
    </row>
    <row r="35" spans="1:8" ht="20.25" x14ac:dyDescent="0.3">
      <c r="A35" s="267">
        <v>30</v>
      </c>
      <c r="B35" s="268" t="s">
        <v>461</v>
      </c>
      <c r="C35" s="269">
        <v>285</v>
      </c>
      <c r="D35" s="269">
        <v>0</v>
      </c>
      <c r="E35" s="269">
        <v>0</v>
      </c>
      <c r="F35" s="269">
        <v>0</v>
      </c>
      <c r="G35" s="269">
        <v>0</v>
      </c>
      <c r="H35" s="269">
        <v>0</v>
      </c>
    </row>
    <row r="36" spans="1:8" ht="20.25" x14ac:dyDescent="0.3">
      <c r="A36" s="267">
        <v>31</v>
      </c>
      <c r="B36" s="268" t="s">
        <v>462</v>
      </c>
      <c r="C36" s="269">
        <v>241</v>
      </c>
      <c r="D36" s="269">
        <v>0</v>
      </c>
      <c r="E36" s="269">
        <v>0</v>
      </c>
      <c r="F36" s="269">
        <v>0</v>
      </c>
      <c r="G36" s="269">
        <v>0</v>
      </c>
      <c r="H36" s="269">
        <v>0</v>
      </c>
    </row>
    <row r="37" spans="1:8" ht="20.25" x14ac:dyDescent="0.3">
      <c r="A37" s="267">
        <v>32</v>
      </c>
      <c r="B37" s="268" t="s">
        <v>463</v>
      </c>
      <c r="C37" s="269">
        <v>139</v>
      </c>
      <c r="D37" s="269">
        <v>0</v>
      </c>
      <c r="E37" s="269">
        <v>0</v>
      </c>
      <c r="F37" s="269">
        <v>0</v>
      </c>
      <c r="G37" s="269">
        <v>0</v>
      </c>
      <c r="H37" s="269">
        <v>0</v>
      </c>
    </row>
    <row r="38" spans="1:8" ht="20.25" x14ac:dyDescent="0.3">
      <c r="A38" s="267">
        <v>33</v>
      </c>
      <c r="B38" s="268" t="s">
        <v>464</v>
      </c>
      <c r="C38" s="269">
        <v>285</v>
      </c>
      <c r="D38" s="269">
        <v>41</v>
      </c>
      <c r="E38" s="269">
        <v>0</v>
      </c>
      <c r="F38" s="269">
        <v>0</v>
      </c>
      <c r="G38" s="269">
        <v>0</v>
      </c>
      <c r="H38" s="269">
        <v>41</v>
      </c>
    </row>
    <row r="39" spans="1:8" ht="20.25" x14ac:dyDescent="0.3">
      <c r="A39" s="267">
        <v>34</v>
      </c>
      <c r="B39" s="268" t="s">
        <v>465</v>
      </c>
      <c r="C39" s="269">
        <v>199</v>
      </c>
      <c r="D39" s="269">
        <v>1250</v>
      </c>
      <c r="E39" s="269">
        <v>353</v>
      </c>
      <c r="F39" s="269">
        <v>353</v>
      </c>
      <c r="G39" s="269">
        <v>0</v>
      </c>
      <c r="H39" s="269">
        <v>897</v>
      </c>
    </row>
    <row r="40" spans="1:8" ht="20.25" x14ac:dyDescent="0.3">
      <c r="A40" s="267">
        <v>35</v>
      </c>
      <c r="B40" s="268" t="s">
        <v>466</v>
      </c>
      <c r="C40" s="269">
        <v>95</v>
      </c>
      <c r="D40" s="269">
        <v>22</v>
      </c>
      <c r="E40" s="269">
        <v>8</v>
      </c>
      <c r="F40" s="269">
        <v>8</v>
      </c>
      <c r="G40" s="269">
        <v>0</v>
      </c>
      <c r="H40" s="269">
        <v>14</v>
      </c>
    </row>
    <row r="41" spans="1:8" ht="20.25" x14ac:dyDescent="0.3">
      <c r="A41" s="267">
        <v>36</v>
      </c>
      <c r="B41" s="268" t="s">
        <v>467</v>
      </c>
      <c r="C41" s="269">
        <v>190</v>
      </c>
      <c r="D41" s="269">
        <v>0</v>
      </c>
      <c r="E41" s="269">
        <v>0</v>
      </c>
      <c r="F41" s="269">
        <v>0</v>
      </c>
      <c r="G41" s="269">
        <v>0</v>
      </c>
      <c r="H41" s="269">
        <v>0</v>
      </c>
    </row>
    <row r="42" spans="1:8" ht="20.25" x14ac:dyDescent="0.3">
      <c r="A42" s="267">
        <v>37</v>
      </c>
      <c r="B42" s="268" t="s">
        <v>468</v>
      </c>
      <c r="C42" s="269">
        <v>285</v>
      </c>
      <c r="D42" s="269">
        <v>0</v>
      </c>
      <c r="E42" s="269">
        <v>0</v>
      </c>
      <c r="F42" s="269">
        <v>0</v>
      </c>
      <c r="G42" s="269">
        <v>0</v>
      </c>
      <c r="H42" s="269">
        <v>0</v>
      </c>
    </row>
    <row r="43" spans="1:8" ht="20.25" x14ac:dyDescent="0.3">
      <c r="A43" s="267">
        <v>38</v>
      </c>
      <c r="B43" s="268" t="s">
        <v>469</v>
      </c>
      <c r="C43" s="269">
        <v>190</v>
      </c>
      <c r="D43" s="269">
        <v>38</v>
      </c>
      <c r="E43" s="269">
        <v>10</v>
      </c>
      <c r="F43" s="269">
        <v>10</v>
      </c>
      <c r="G43" s="269">
        <v>25</v>
      </c>
      <c r="H43" s="269">
        <v>3</v>
      </c>
    </row>
    <row r="44" spans="1:8" ht="20.25" x14ac:dyDescent="0.3">
      <c r="A44" s="267">
        <v>39</v>
      </c>
      <c r="B44" s="268" t="s">
        <v>470</v>
      </c>
      <c r="C44" s="269">
        <v>190</v>
      </c>
      <c r="D44" s="269">
        <v>116</v>
      </c>
      <c r="E44" s="269">
        <v>0</v>
      </c>
      <c r="F44" s="269">
        <v>0</v>
      </c>
      <c r="G44" s="269">
        <v>0</v>
      </c>
      <c r="H44" s="269">
        <v>116</v>
      </c>
    </row>
    <row r="45" spans="1:8" ht="20.25" x14ac:dyDescent="0.3">
      <c r="A45" s="267">
        <v>40</v>
      </c>
      <c r="B45" s="268" t="s">
        <v>471</v>
      </c>
      <c r="C45" s="269">
        <v>233</v>
      </c>
      <c r="D45" s="269">
        <v>460</v>
      </c>
      <c r="E45" s="269">
        <v>360</v>
      </c>
      <c r="F45" s="269">
        <v>360</v>
      </c>
      <c r="G45" s="269">
        <v>0</v>
      </c>
      <c r="H45" s="269">
        <v>100</v>
      </c>
    </row>
    <row r="46" spans="1:8" ht="20.25" x14ac:dyDescent="0.3">
      <c r="A46" s="267">
        <v>41</v>
      </c>
      <c r="B46" s="268" t="s">
        <v>472</v>
      </c>
      <c r="C46" s="269">
        <v>58</v>
      </c>
      <c r="D46" s="269">
        <v>0</v>
      </c>
      <c r="E46" s="269">
        <v>0</v>
      </c>
      <c r="F46" s="269">
        <v>0</v>
      </c>
      <c r="G46" s="269">
        <v>0</v>
      </c>
      <c r="H46" s="269">
        <v>0</v>
      </c>
    </row>
    <row r="47" spans="1:8" ht="15.75" x14ac:dyDescent="0.25">
      <c r="A47" s="36"/>
      <c r="B47" s="270" t="s">
        <v>84</v>
      </c>
      <c r="C47" s="269">
        <f>SUM(C6:C46)</f>
        <v>10136</v>
      </c>
      <c r="D47" s="269">
        <f>SUM(D6:D45)</f>
        <v>2451</v>
      </c>
      <c r="E47" s="269">
        <f t="shared" ref="E47:G47" si="0">SUM(E6:E45)</f>
        <v>738</v>
      </c>
      <c r="F47" s="269">
        <f t="shared" si="0"/>
        <v>738</v>
      </c>
      <c r="G47" s="269">
        <f t="shared" si="0"/>
        <v>40</v>
      </c>
      <c r="H47" s="269">
        <f>SUM(H6:H46)</f>
        <v>1673</v>
      </c>
    </row>
  </sheetData>
  <mergeCells count="1">
    <mergeCell ref="A1:H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314CC-3C65-4C9C-97CE-5967A73ED574}">
  <dimension ref="A1:L44"/>
  <sheetViews>
    <sheetView topLeftCell="A12" workbookViewId="0">
      <selection activeCell="Q32" sqref="Q32"/>
    </sheetView>
  </sheetViews>
  <sheetFormatPr defaultRowHeight="15" x14ac:dyDescent="0.25"/>
  <cols>
    <col min="2" max="2" width="15.85546875" bestFit="1" customWidth="1"/>
    <col min="3" max="3" width="10.42578125" bestFit="1" customWidth="1"/>
    <col min="5" max="5" width="10.140625" bestFit="1" customWidth="1"/>
    <col min="6" max="6" width="14.85546875" bestFit="1" customWidth="1"/>
    <col min="9" max="9" width="10.140625" bestFit="1" customWidth="1"/>
    <col min="11" max="11" width="10.140625" bestFit="1" customWidth="1"/>
  </cols>
  <sheetData>
    <row r="1" spans="1:12" ht="18" x14ac:dyDescent="0.25">
      <c r="A1" s="69" t="s">
        <v>339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</row>
    <row r="2" spans="1:12" ht="60" x14ac:dyDescent="0.25">
      <c r="A2" s="70" t="s">
        <v>0</v>
      </c>
      <c r="B2" s="70" t="s">
        <v>1</v>
      </c>
      <c r="C2" s="70" t="s">
        <v>3</v>
      </c>
      <c r="D2" s="70" t="s">
        <v>4</v>
      </c>
      <c r="E2" s="70" t="s">
        <v>5</v>
      </c>
      <c r="F2" s="70" t="s">
        <v>6</v>
      </c>
      <c r="G2" s="71" t="s">
        <v>7</v>
      </c>
      <c r="H2" s="71" t="s">
        <v>8</v>
      </c>
      <c r="I2" s="71" t="s">
        <v>9</v>
      </c>
      <c r="J2" s="71" t="s">
        <v>10</v>
      </c>
      <c r="K2" s="71" t="s">
        <v>11</v>
      </c>
      <c r="L2" s="71" t="s">
        <v>12</v>
      </c>
    </row>
    <row r="3" spans="1:12" x14ac:dyDescent="0.25">
      <c r="A3" s="72">
        <v>1</v>
      </c>
      <c r="B3" s="72" t="s">
        <v>46</v>
      </c>
      <c r="C3" s="73">
        <v>597129</v>
      </c>
      <c r="D3" s="73">
        <v>371045</v>
      </c>
      <c r="E3" s="73">
        <v>968174</v>
      </c>
      <c r="F3" s="34">
        <v>7627964146.4799995</v>
      </c>
      <c r="G3" s="73">
        <v>80816</v>
      </c>
      <c r="H3" s="74">
        <f t="shared" ref="H3:H43" si="0">G3/E3%</f>
        <v>8.3472598933662745</v>
      </c>
      <c r="I3" s="73">
        <v>817287</v>
      </c>
      <c r="J3" s="75">
        <f t="shared" ref="J3:J44" si="1">I3/E3%</f>
        <v>84.415301381776416</v>
      </c>
      <c r="K3" s="73">
        <v>897209</v>
      </c>
      <c r="L3" s="75">
        <f t="shared" ref="L3:L44" si="2">K3/E3%</f>
        <v>92.670222501327245</v>
      </c>
    </row>
    <row r="4" spans="1:12" x14ac:dyDescent="0.25">
      <c r="A4" s="72">
        <v>2</v>
      </c>
      <c r="B4" s="72" t="s">
        <v>47</v>
      </c>
      <c r="C4" s="73">
        <v>776055</v>
      </c>
      <c r="D4" s="73">
        <v>280126</v>
      </c>
      <c r="E4" s="73">
        <v>1056181</v>
      </c>
      <c r="F4" s="34">
        <v>5458753937.2199993</v>
      </c>
      <c r="G4" s="73">
        <v>91992</v>
      </c>
      <c r="H4" s="74">
        <f t="shared" si="0"/>
        <v>8.7098707513200875</v>
      </c>
      <c r="I4" s="73">
        <v>906533</v>
      </c>
      <c r="J4" s="75">
        <f t="shared" si="1"/>
        <v>85.831216429759678</v>
      </c>
      <c r="K4" s="73">
        <v>975369</v>
      </c>
      <c r="L4" s="75">
        <f t="shared" si="2"/>
        <v>92.348659936128371</v>
      </c>
    </row>
    <row r="5" spans="1:12" x14ac:dyDescent="0.25">
      <c r="A5" s="72">
        <v>3</v>
      </c>
      <c r="B5" s="72" t="s">
        <v>258</v>
      </c>
      <c r="C5" s="73">
        <v>597785</v>
      </c>
      <c r="D5" s="73">
        <v>8738</v>
      </c>
      <c r="E5" s="73">
        <v>606523</v>
      </c>
      <c r="F5" s="34">
        <v>4929347686.4800005</v>
      </c>
      <c r="G5" s="73">
        <v>31483</v>
      </c>
      <c r="H5" s="74">
        <f t="shared" si="0"/>
        <v>5.1907347289385566</v>
      </c>
      <c r="I5" s="73">
        <v>392430</v>
      </c>
      <c r="J5" s="75">
        <f t="shared" si="1"/>
        <v>64.701585925018506</v>
      </c>
      <c r="K5" s="73">
        <v>577473</v>
      </c>
      <c r="L5" s="75">
        <f t="shared" si="2"/>
        <v>95.210404222098759</v>
      </c>
    </row>
    <row r="6" spans="1:12" x14ac:dyDescent="0.25">
      <c r="A6" s="72">
        <v>4</v>
      </c>
      <c r="B6" s="72" t="s">
        <v>48</v>
      </c>
      <c r="C6" s="73">
        <v>1080458</v>
      </c>
      <c r="D6" s="73">
        <v>264818</v>
      </c>
      <c r="E6" s="73">
        <v>1345276</v>
      </c>
      <c r="F6" s="34">
        <v>3433451319.2000003</v>
      </c>
      <c r="G6" s="73">
        <v>110094</v>
      </c>
      <c r="H6" s="74">
        <f t="shared" si="0"/>
        <v>8.1837481676622499</v>
      </c>
      <c r="I6" s="73">
        <v>1068241</v>
      </c>
      <c r="J6" s="75">
        <f t="shared" si="1"/>
        <v>79.406828041234661</v>
      </c>
      <c r="K6" s="73">
        <v>1229385</v>
      </c>
      <c r="L6" s="75">
        <f t="shared" si="2"/>
        <v>91.385336540605792</v>
      </c>
    </row>
    <row r="7" spans="1:12" x14ac:dyDescent="0.25">
      <c r="A7" s="72">
        <v>5</v>
      </c>
      <c r="B7" s="72" t="s">
        <v>49</v>
      </c>
      <c r="C7" s="73">
        <v>498577</v>
      </c>
      <c r="D7" s="73">
        <v>159459</v>
      </c>
      <c r="E7" s="73">
        <v>658036</v>
      </c>
      <c r="F7" s="34">
        <v>3030031611.2499995</v>
      </c>
      <c r="G7" s="73">
        <v>48677</v>
      </c>
      <c r="H7" s="74">
        <f t="shared" si="0"/>
        <v>7.3973156483839793</v>
      </c>
      <c r="I7" s="73">
        <v>462205</v>
      </c>
      <c r="J7" s="75">
        <f t="shared" si="1"/>
        <v>70.240078050441014</v>
      </c>
      <c r="K7" s="73">
        <v>599489</v>
      </c>
      <c r="L7" s="75">
        <f t="shared" si="2"/>
        <v>91.102766413995596</v>
      </c>
    </row>
    <row r="8" spans="1:12" x14ac:dyDescent="0.25">
      <c r="A8" s="72">
        <v>6</v>
      </c>
      <c r="B8" s="72" t="s">
        <v>50</v>
      </c>
      <c r="C8" s="73">
        <v>1008789</v>
      </c>
      <c r="D8" s="73">
        <v>48202</v>
      </c>
      <c r="E8" s="73">
        <v>1056991</v>
      </c>
      <c r="F8" s="34">
        <v>5632486052.0300007</v>
      </c>
      <c r="G8" s="73">
        <v>68149</v>
      </c>
      <c r="H8" s="74">
        <f t="shared" si="0"/>
        <v>6.4474531949657097</v>
      </c>
      <c r="I8" s="73">
        <v>865665</v>
      </c>
      <c r="J8" s="75">
        <f t="shared" si="1"/>
        <v>81.898994409602352</v>
      </c>
      <c r="K8" s="73">
        <v>1004851</v>
      </c>
      <c r="L8" s="75">
        <f t="shared" si="2"/>
        <v>95.067129237618872</v>
      </c>
    </row>
    <row r="9" spans="1:12" x14ac:dyDescent="0.25">
      <c r="A9" s="72">
        <v>7</v>
      </c>
      <c r="B9" s="72" t="s">
        <v>259</v>
      </c>
      <c r="C9" s="73">
        <v>454439</v>
      </c>
      <c r="D9" s="73">
        <v>225990</v>
      </c>
      <c r="E9" s="73">
        <v>680429</v>
      </c>
      <c r="F9" s="34">
        <v>4684218199.4300003</v>
      </c>
      <c r="G9" s="73">
        <v>53559</v>
      </c>
      <c r="H9" s="74">
        <f t="shared" si="0"/>
        <v>7.8713576287900722</v>
      </c>
      <c r="I9" s="73">
        <v>427031</v>
      </c>
      <c r="J9" s="75">
        <f t="shared" si="1"/>
        <v>62.759082872717066</v>
      </c>
      <c r="K9" s="73">
        <v>632780</v>
      </c>
      <c r="L9" s="75">
        <f t="shared" si="2"/>
        <v>92.997212052984224</v>
      </c>
    </row>
    <row r="10" spans="1:12" x14ac:dyDescent="0.25">
      <c r="A10" s="72">
        <v>8</v>
      </c>
      <c r="B10" s="72" t="s">
        <v>51</v>
      </c>
      <c r="C10" s="73">
        <v>599182</v>
      </c>
      <c r="D10" s="73">
        <v>285668</v>
      </c>
      <c r="E10" s="73">
        <v>884850</v>
      </c>
      <c r="F10" s="34">
        <v>5095029511.3300009</v>
      </c>
      <c r="G10" s="73">
        <v>69388</v>
      </c>
      <c r="H10" s="74">
        <f t="shared" si="0"/>
        <v>7.8417810928405949</v>
      </c>
      <c r="I10" s="73">
        <v>744958</v>
      </c>
      <c r="J10" s="75">
        <f t="shared" si="1"/>
        <v>84.190314742611747</v>
      </c>
      <c r="K10" s="73">
        <v>815027</v>
      </c>
      <c r="L10" s="75">
        <f t="shared" si="2"/>
        <v>92.109058032434874</v>
      </c>
    </row>
    <row r="11" spans="1:12" x14ac:dyDescent="0.25">
      <c r="A11" s="72">
        <v>9</v>
      </c>
      <c r="B11" s="72" t="s">
        <v>52</v>
      </c>
      <c r="C11" s="73">
        <v>1311685</v>
      </c>
      <c r="D11" s="73">
        <v>311784</v>
      </c>
      <c r="E11" s="73">
        <v>1623469</v>
      </c>
      <c r="F11" s="34">
        <v>12993918673.729998</v>
      </c>
      <c r="G11" s="73">
        <v>85402</v>
      </c>
      <c r="H11" s="74">
        <f t="shared" si="0"/>
        <v>5.2604638585645924</v>
      </c>
      <c r="I11" s="73">
        <v>1321130</v>
      </c>
      <c r="J11" s="75">
        <f t="shared" si="1"/>
        <v>81.376977324482326</v>
      </c>
      <c r="K11" s="73">
        <v>1482638</v>
      </c>
      <c r="L11" s="75">
        <f t="shared" si="2"/>
        <v>91.325304024899765</v>
      </c>
    </row>
    <row r="12" spans="1:12" x14ac:dyDescent="0.25">
      <c r="A12" s="72">
        <v>10</v>
      </c>
      <c r="B12" s="72" t="s">
        <v>53</v>
      </c>
      <c r="C12" s="73">
        <v>828310</v>
      </c>
      <c r="D12" s="73">
        <v>280507</v>
      </c>
      <c r="E12" s="73">
        <v>1108817</v>
      </c>
      <c r="F12" s="34">
        <v>6770133485.6600008</v>
      </c>
      <c r="G12" s="73">
        <v>84990</v>
      </c>
      <c r="H12" s="74">
        <f t="shared" si="0"/>
        <v>7.6649257722419479</v>
      </c>
      <c r="I12" s="73">
        <v>790127</v>
      </c>
      <c r="J12" s="75">
        <f t="shared" si="1"/>
        <v>71.258557543760602</v>
      </c>
      <c r="K12" s="73">
        <v>1027844</v>
      </c>
      <c r="L12" s="75">
        <f t="shared" si="2"/>
        <v>92.697352223135113</v>
      </c>
    </row>
    <row r="13" spans="1:12" x14ac:dyDescent="0.25">
      <c r="A13" s="72">
        <v>11</v>
      </c>
      <c r="B13" s="72" t="s">
        <v>54</v>
      </c>
      <c r="C13" s="73">
        <v>502813</v>
      </c>
      <c r="D13" s="73">
        <v>124008</v>
      </c>
      <c r="E13" s="73">
        <v>626821</v>
      </c>
      <c r="F13" s="34">
        <v>4686863735.9199991</v>
      </c>
      <c r="G13" s="73">
        <v>41728</v>
      </c>
      <c r="H13" s="74">
        <f t="shared" si="0"/>
        <v>6.6570839202898435</v>
      </c>
      <c r="I13" s="73">
        <v>481929</v>
      </c>
      <c r="J13" s="75">
        <f t="shared" si="1"/>
        <v>76.884628945105547</v>
      </c>
      <c r="K13" s="73">
        <v>591481</v>
      </c>
      <c r="L13" s="75">
        <f t="shared" si="2"/>
        <v>94.362026798719256</v>
      </c>
    </row>
    <row r="14" spans="1:12" x14ac:dyDescent="0.25">
      <c r="A14" s="72">
        <v>12</v>
      </c>
      <c r="B14" s="72" t="s">
        <v>55</v>
      </c>
      <c r="C14" s="73">
        <v>804790</v>
      </c>
      <c r="D14" s="73">
        <v>148916</v>
      </c>
      <c r="E14" s="73">
        <v>953706</v>
      </c>
      <c r="F14" s="34">
        <v>6495517652.9599991</v>
      </c>
      <c r="G14" s="73">
        <v>58296</v>
      </c>
      <c r="H14" s="74">
        <f t="shared" si="0"/>
        <v>6.1125755736044445</v>
      </c>
      <c r="I14" s="73">
        <v>768658</v>
      </c>
      <c r="J14" s="75">
        <f t="shared" si="1"/>
        <v>80.596955455874252</v>
      </c>
      <c r="K14" s="73">
        <v>870125</v>
      </c>
      <c r="L14" s="75">
        <f t="shared" si="2"/>
        <v>91.236188091508296</v>
      </c>
    </row>
    <row r="15" spans="1:12" x14ac:dyDescent="0.25">
      <c r="A15" s="72">
        <v>13</v>
      </c>
      <c r="B15" s="72" t="s">
        <v>56</v>
      </c>
      <c r="C15" s="73">
        <v>794569</v>
      </c>
      <c r="D15" s="73">
        <v>357506</v>
      </c>
      <c r="E15" s="73">
        <v>1152075</v>
      </c>
      <c r="F15" s="34">
        <v>6974809545.3600006</v>
      </c>
      <c r="G15" s="73">
        <v>74112</v>
      </c>
      <c r="H15" s="74">
        <f t="shared" si="0"/>
        <v>6.4329145237940235</v>
      </c>
      <c r="I15" s="73">
        <v>851116</v>
      </c>
      <c r="J15" s="75">
        <f t="shared" si="1"/>
        <v>73.876787535533708</v>
      </c>
      <c r="K15" s="73">
        <v>1076688</v>
      </c>
      <c r="L15" s="75">
        <f t="shared" si="2"/>
        <v>93.456415597942836</v>
      </c>
    </row>
    <row r="16" spans="1:12" x14ac:dyDescent="0.25">
      <c r="A16" s="72">
        <v>14</v>
      </c>
      <c r="B16" s="72" t="s">
        <v>57</v>
      </c>
      <c r="C16" s="73">
        <v>842418</v>
      </c>
      <c r="D16" s="73">
        <v>162856</v>
      </c>
      <c r="E16" s="73">
        <v>1005274</v>
      </c>
      <c r="F16" s="34">
        <v>6912298817.6599998</v>
      </c>
      <c r="G16" s="73">
        <v>82440</v>
      </c>
      <c r="H16" s="74">
        <f t="shared" si="0"/>
        <v>8.2007492484636035</v>
      </c>
      <c r="I16" s="73">
        <v>775557</v>
      </c>
      <c r="J16" s="75">
        <f t="shared" si="1"/>
        <v>77.148817138412014</v>
      </c>
      <c r="K16" s="73">
        <v>948004</v>
      </c>
      <c r="L16" s="75">
        <f t="shared" si="2"/>
        <v>94.303045736784199</v>
      </c>
    </row>
    <row r="17" spans="1:12" x14ac:dyDescent="0.25">
      <c r="A17" s="72">
        <v>15</v>
      </c>
      <c r="B17" s="72" t="s">
        <v>260</v>
      </c>
      <c r="C17" s="73">
        <v>571292</v>
      </c>
      <c r="D17" s="73">
        <v>82652</v>
      </c>
      <c r="E17" s="73">
        <v>653944</v>
      </c>
      <c r="F17" s="34">
        <v>2620355248.1900001</v>
      </c>
      <c r="G17" s="73">
        <v>58494</v>
      </c>
      <c r="H17" s="74">
        <f t="shared" si="0"/>
        <v>8.944802613067786</v>
      </c>
      <c r="I17" s="73">
        <v>397453</v>
      </c>
      <c r="J17" s="75">
        <f t="shared" si="1"/>
        <v>60.777834187636863</v>
      </c>
      <c r="K17" s="73">
        <v>600145</v>
      </c>
      <c r="L17" s="75">
        <f t="shared" si="2"/>
        <v>91.773148771148612</v>
      </c>
    </row>
    <row r="18" spans="1:12" x14ac:dyDescent="0.25">
      <c r="A18" s="72">
        <v>16</v>
      </c>
      <c r="B18" s="72" t="s">
        <v>58</v>
      </c>
      <c r="C18" s="73">
        <v>510342</v>
      </c>
      <c r="D18" s="73">
        <v>363848</v>
      </c>
      <c r="E18" s="73">
        <v>874190</v>
      </c>
      <c r="F18" s="34">
        <v>3692181827.5</v>
      </c>
      <c r="G18" s="73">
        <v>86482</v>
      </c>
      <c r="H18" s="74">
        <f t="shared" si="0"/>
        <v>9.8928150630869727</v>
      </c>
      <c r="I18" s="73">
        <v>591736</v>
      </c>
      <c r="J18" s="75">
        <f t="shared" si="1"/>
        <v>67.68963268854597</v>
      </c>
      <c r="K18" s="73">
        <v>798054</v>
      </c>
      <c r="L18" s="75">
        <f t="shared" si="2"/>
        <v>91.29068051567738</v>
      </c>
    </row>
    <row r="19" spans="1:12" x14ac:dyDescent="0.25">
      <c r="A19" s="72">
        <v>17</v>
      </c>
      <c r="B19" s="72" t="s">
        <v>299</v>
      </c>
      <c r="C19" s="73">
        <v>654529</v>
      </c>
      <c r="D19" s="73">
        <v>71031</v>
      </c>
      <c r="E19" s="73">
        <v>725560</v>
      </c>
      <c r="F19" s="34">
        <v>4703255288.7700005</v>
      </c>
      <c r="G19" s="73">
        <v>46220</v>
      </c>
      <c r="H19" s="74">
        <f t="shared" si="0"/>
        <v>6.3702519433265339</v>
      </c>
      <c r="I19" s="73">
        <v>401530</v>
      </c>
      <c r="J19" s="75">
        <f t="shared" si="1"/>
        <v>55.340702354043771</v>
      </c>
      <c r="K19" s="73">
        <v>682573</v>
      </c>
      <c r="L19" s="75">
        <f t="shared" si="2"/>
        <v>94.075334913721804</v>
      </c>
    </row>
    <row r="20" spans="1:12" x14ac:dyDescent="0.25">
      <c r="A20" s="72">
        <v>18</v>
      </c>
      <c r="B20" s="72" t="s">
        <v>59</v>
      </c>
      <c r="C20" s="73">
        <v>917452</v>
      </c>
      <c r="D20" s="73">
        <v>43041</v>
      </c>
      <c r="E20" s="73">
        <v>960493</v>
      </c>
      <c r="F20" s="34">
        <v>5165148725.0900002</v>
      </c>
      <c r="G20" s="73">
        <v>43271</v>
      </c>
      <c r="H20" s="74">
        <f t="shared" si="0"/>
        <v>4.5050822858677781</v>
      </c>
      <c r="I20" s="73">
        <v>805136</v>
      </c>
      <c r="J20" s="75">
        <f t="shared" si="1"/>
        <v>83.825285556479841</v>
      </c>
      <c r="K20" s="73">
        <v>903683</v>
      </c>
      <c r="L20" s="75">
        <f t="shared" si="2"/>
        <v>94.085329096620171</v>
      </c>
    </row>
    <row r="21" spans="1:12" x14ac:dyDescent="0.25">
      <c r="A21" s="72">
        <v>19</v>
      </c>
      <c r="B21" s="72" t="s">
        <v>60</v>
      </c>
      <c r="C21" s="73">
        <v>750449</v>
      </c>
      <c r="D21" s="73">
        <v>187314</v>
      </c>
      <c r="E21" s="73">
        <v>937763</v>
      </c>
      <c r="F21" s="34">
        <v>4922075640.5799999</v>
      </c>
      <c r="G21" s="73">
        <v>91528</v>
      </c>
      <c r="H21" s="74">
        <f t="shared" si="0"/>
        <v>9.760248591595106</v>
      </c>
      <c r="I21" s="73">
        <v>663608</v>
      </c>
      <c r="J21" s="75">
        <f t="shared" si="1"/>
        <v>70.765001391609616</v>
      </c>
      <c r="K21" s="73">
        <v>870478</v>
      </c>
      <c r="L21" s="75">
        <f t="shared" si="2"/>
        <v>92.824946175099683</v>
      </c>
    </row>
    <row r="22" spans="1:12" x14ac:dyDescent="0.25">
      <c r="A22" s="72">
        <v>20</v>
      </c>
      <c r="B22" s="72" t="s">
        <v>61</v>
      </c>
      <c r="C22" s="73">
        <v>752325</v>
      </c>
      <c r="D22" s="73">
        <v>191792</v>
      </c>
      <c r="E22" s="73">
        <v>944117</v>
      </c>
      <c r="F22" s="34">
        <v>5089229571.8999996</v>
      </c>
      <c r="G22" s="73">
        <v>89324</v>
      </c>
      <c r="H22" s="74">
        <f t="shared" si="0"/>
        <v>9.4611155185215399</v>
      </c>
      <c r="I22" s="73">
        <v>671530</v>
      </c>
      <c r="J22" s="75">
        <f t="shared" si="1"/>
        <v>71.127836910043982</v>
      </c>
      <c r="K22" s="73">
        <v>862058</v>
      </c>
      <c r="L22" s="75">
        <f t="shared" si="2"/>
        <v>91.308386566495471</v>
      </c>
    </row>
    <row r="23" spans="1:12" x14ac:dyDescent="0.25">
      <c r="A23" s="72">
        <v>21</v>
      </c>
      <c r="B23" s="72" t="s">
        <v>62</v>
      </c>
      <c r="C23" s="73">
        <v>1522967</v>
      </c>
      <c r="D23" s="73">
        <v>1450781</v>
      </c>
      <c r="E23" s="73">
        <v>2973748</v>
      </c>
      <c r="F23" s="34">
        <v>24059320287.740005</v>
      </c>
      <c r="G23" s="73">
        <v>245385</v>
      </c>
      <c r="H23" s="74">
        <f t="shared" si="0"/>
        <v>8.251707945663183</v>
      </c>
      <c r="I23" s="73">
        <v>2426769</v>
      </c>
      <c r="J23" s="75">
        <f t="shared" si="1"/>
        <v>81.606410496114663</v>
      </c>
      <c r="K23" s="73">
        <v>2743051</v>
      </c>
      <c r="L23" s="75">
        <f t="shared" si="2"/>
        <v>92.242214202413919</v>
      </c>
    </row>
    <row r="24" spans="1:12" x14ac:dyDescent="0.25">
      <c r="A24" s="72">
        <v>22</v>
      </c>
      <c r="B24" s="72" t="s">
        <v>63</v>
      </c>
      <c r="C24" s="73">
        <v>301056</v>
      </c>
      <c r="D24" s="73">
        <v>22764</v>
      </c>
      <c r="E24" s="73">
        <v>323820</v>
      </c>
      <c r="F24" s="34">
        <v>2131359260.0300002</v>
      </c>
      <c r="G24" s="73">
        <v>22692</v>
      </c>
      <c r="H24" s="74">
        <f t="shared" si="0"/>
        <v>7.0075968130442838</v>
      </c>
      <c r="I24" s="73">
        <v>231985</v>
      </c>
      <c r="J24" s="75">
        <f t="shared" si="1"/>
        <v>71.640108702365509</v>
      </c>
      <c r="K24" s="73">
        <v>300328</v>
      </c>
      <c r="L24" s="75">
        <f t="shared" si="2"/>
        <v>92.745352356247309</v>
      </c>
    </row>
    <row r="25" spans="1:12" x14ac:dyDescent="0.25">
      <c r="A25" s="72">
        <v>23</v>
      </c>
      <c r="B25" s="72" t="s">
        <v>64</v>
      </c>
      <c r="C25" s="73">
        <v>1034817</v>
      </c>
      <c r="D25" s="73">
        <v>82750</v>
      </c>
      <c r="E25" s="73">
        <v>1117567</v>
      </c>
      <c r="F25" s="34">
        <v>7985800193.2600002</v>
      </c>
      <c r="G25" s="73">
        <v>76140</v>
      </c>
      <c r="H25" s="74">
        <f t="shared" si="0"/>
        <v>6.8130143427642373</v>
      </c>
      <c r="I25" s="73">
        <v>663808</v>
      </c>
      <c r="J25" s="75">
        <f t="shared" si="1"/>
        <v>59.397602112446052</v>
      </c>
      <c r="K25" s="73">
        <v>1045626</v>
      </c>
      <c r="L25" s="75">
        <f t="shared" si="2"/>
        <v>93.562712571147856</v>
      </c>
    </row>
    <row r="26" spans="1:12" x14ac:dyDescent="0.25">
      <c r="A26" s="72">
        <v>24</v>
      </c>
      <c r="B26" s="72" t="s">
        <v>65</v>
      </c>
      <c r="C26" s="73">
        <v>703979</v>
      </c>
      <c r="D26" s="73">
        <v>202301</v>
      </c>
      <c r="E26" s="73">
        <v>906280</v>
      </c>
      <c r="F26" s="34">
        <v>3200021851.54</v>
      </c>
      <c r="G26" s="73">
        <v>72673</v>
      </c>
      <c r="H26" s="74">
        <f t="shared" si="0"/>
        <v>8.0188242044401292</v>
      </c>
      <c r="I26" s="73">
        <v>675821</v>
      </c>
      <c r="J26" s="75">
        <f t="shared" si="1"/>
        <v>74.570883170764006</v>
      </c>
      <c r="K26" s="73">
        <v>810929</v>
      </c>
      <c r="L26" s="75">
        <f t="shared" si="2"/>
        <v>89.478858630886705</v>
      </c>
    </row>
    <row r="27" spans="1:12" x14ac:dyDescent="0.25">
      <c r="A27" s="72">
        <v>25</v>
      </c>
      <c r="B27" s="72" t="s">
        <v>66</v>
      </c>
      <c r="C27" s="73">
        <v>775751</v>
      </c>
      <c r="D27" s="73">
        <v>247746</v>
      </c>
      <c r="E27" s="73">
        <v>1023497</v>
      </c>
      <c r="F27" s="34">
        <v>6859077397.5100002</v>
      </c>
      <c r="G27" s="73">
        <v>61169</v>
      </c>
      <c r="H27" s="74">
        <f t="shared" si="0"/>
        <v>5.9764708641060995</v>
      </c>
      <c r="I27" s="73">
        <v>803244</v>
      </c>
      <c r="J27" s="75">
        <f t="shared" si="1"/>
        <v>78.480347279962714</v>
      </c>
      <c r="K27" s="73">
        <v>943946</v>
      </c>
      <c r="L27" s="75">
        <f t="shared" si="2"/>
        <v>92.22752973384388</v>
      </c>
    </row>
    <row r="28" spans="1:12" x14ac:dyDescent="0.25">
      <c r="A28" s="72">
        <v>26</v>
      </c>
      <c r="B28" s="81" t="s">
        <v>67</v>
      </c>
      <c r="C28" s="73">
        <v>1036733</v>
      </c>
      <c r="D28" s="73">
        <v>482014</v>
      </c>
      <c r="E28" s="73">
        <v>1518747</v>
      </c>
      <c r="F28" s="73">
        <v>9355658279.2700005</v>
      </c>
      <c r="G28" s="73">
        <v>124055</v>
      </c>
      <c r="H28" s="74">
        <f t="shared" si="0"/>
        <v>8.1682465874829724</v>
      </c>
      <c r="I28" s="73">
        <v>1091968</v>
      </c>
      <c r="J28" s="75">
        <f t="shared" si="1"/>
        <v>71.899269595265054</v>
      </c>
      <c r="K28" s="73">
        <v>1440701</v>
      </c>
      <c r="L28" s="75">
        <f t="shared" si="2"/>
        <v>94.861158573481958</v>
      </c>
    </row>
    <row r="29" spans="1:12" x14ac:dyDescent="0.25">
      <c r="A29" s="72">
        <v>27</v>
      </c>
      <c r="B29" s="81" t="s">
        <v>68</v>
      </c>
      <c r="C29" s="73">
        <v>710536</v>
      </c>
      <c r="D29" s="73">
        <v>206914</v>
      </c>
      <c r="E29" s="73">
        <v>917450</v>
      </c>
      <c r="F29" s="73">
        <v>5601257098.4599991</v>
      </c>
      <c r="G29" s="73">
        <v>61428</v>
      </c>
      <c r="H29" s="74">
        <f t="shared" si="0"/>
        <v>6.6955147419477905</v>
      </c>
      <c r="I29" s="73">
        <v>768944</v>
      </c>
      <c r="J29" s="75">
        <f t="shared" si="1"/>
        <v>83.813177829854482</v>
      </c>
      <c r="K29" s="73">
        <v>849851</v>
      </c>
      <c r="L29" s="75">
        <f t="shared" si="2"/>
        <v>92.631860046869036</v>
      </c>
    </row>
    <row r="30" spans="1:12" x14ac:dyDescent="0.25">
      <c r="A30" s="72">
        <v>28</v>
      </c>
      <c r="B30" s="81" t="s">
        <v>262</v>
      </c>
      <c r="C30" s="73">
        <v>392351</v>
      </c>
      <c r="D30" s="73">
        <v>96940</v>
      </c>
      <c r="E30" s="73">
        <v>489291</v>
      </c>
      <c r="F30" s="73">
        <v>2768414782.0000005</v>
      </c>
      <c r="G30" s="73">
        <v>46338</v>
      </c>
      <c r="H30" s="74">
        <f t="shared" si="0"/>
        <v>9.4704378376058429</v>
      </c>
      <c r="I30" s="73">
        <v>284487</v>
      </c>
      <c r="J30" s="75">
        <f t="shared" si="1"/>
        <v>58.142700356229732</v>
      </c>
      <c r="K30" s="73">
        <v>443359</v>
      </c>
      <c r="L30" s="75">
        <f t="shared" si="2"/>
        <v>90.612539368187853</v>
      </c>
    </row>
    <row r="31" spans="1:12" x14ac:dyDescent="0.25">
      <c r="A31" s="72">
        <v>29</v>
      </c>
      <c r="B31" s="81" t="s">
        <v>69</v>
      </c>
      <c r="C31" s="73">
        <v>382752</v>
      </c>
      <c r="D31" s="73">
        <v>470469</v>
      </c>
      <c r="E31" s="73">
        <v>853221</v>
      </c>
      <c r="F31" s="73">
        <v>5394671550.7599993</v>
      </c>
      <c r="G31" s="73">
        <v>66661</v>
      </c>
      <c r="H31" s="74">
        <f t="shared" si="0"/>
        <v>7.812864427856324</v>
      </c>
      <c r="I31" s="73">
        <v>638540</v>
      </c>
      <c r="J31" s="75">
        <f t="shared" si="1"/>
        <v>74.838758070886684</v>
      </c>
      <c r="K31" s="73">
        <v>783726</v>
      </c>
      <c r="L31" s="75">
        <f t="shared" si="2"/>
        <v>91.854982472302027</v>
      </c>
    </row>
    <row r="32" spans="1:12" x14ac:dyDescent="0.25">
      <c r="A32" s="72">
        <v>30</v>
      </c>
      <c r="B32" s="81" t="s">
        <v>263</v>
      </c>
      <c r="C32" s="73">
        <v>509063</v>
      </c>
      <c r="D32" s="73">
        <v>88744</v>
      </c>
      <c r="E32" s="73">
        <v>597807</v>
      </c>
      <c r="F32" s="73">
        <v>4616574608.5099993</v>
      </c>
      <c r="G32" s="73">
        <v>48892</v>
      </c>
      <c r="H32" s="74">
        <f t="shared" si="0"/>
        <v>8.1785593009114983</v>
      </c>
      <c r="I32" s="73">
        <v>348106</v>
      </c>
      <c r="J32" s="75">
        <f t="shared" si="1"/>
        <v>58.230499141027124</v>
      </c>
      <c r="K32" s="73">
        <v>543759</v>
      </c>
      <c r="L32" s="75">
        <f t="shared" si="2"/>
        <v>90.958954980453555</v>
      </c>
    </row>
    <row r="33" spans="1:12" x14ac:dyDescent="0.25">
      <c r="A33" s="72">
        <v>31</v>
      </c>
      <c r="B33" s="81" t="s">
        <v>70</v>
      </c>
      <c r="C33" s="73">
        <v>868228</v>
      </c>
      <c r="D33" s="73">
        <v>304738</v>
      </c>
      <c r="E33" s="73">
        <v>1172966</v>
      </c>
      <c r="F33" s="73">
        <v>6842158242.3299999</v>
      </c>
      <c r="G33" s="73">
        <v>89935</v>
      </c>
      <c r="H33" s="74">
        <f t="shared" si="0"/>
        <v>7.6673151651454523</v>
      </c>
      <c r="I33" s="73">
        <v>863823</v>
      </c>
      <c r="J33" s="75">
        <f t="shared" si="1"/>
        <v>73.644334106870957</v>
      </c>
      <c r="K33" s="73">
        <v>1108900</v>
      </c>
      <c r="L33" s="75">
        <f t="shared" si="2"/>
        <v>94.538119604489822</v>
      </c>
    </row>
    <row r="34" spans="1:12" x14ac:dyDescent="0.25">
      <c r="A34" s="72">
        <v>32</v>
      </c>
      <c r="B34" s="81" t="s">
        <v>71</v>
      </c>
      <c r="C34" s="73">
        <v>718789</v>
      </c>
      <c r="D34" s="73">
        <v>238812</v>
      </c>
      <c r="E34" s="73">
        <v>957601</v>
      </c>
      <c r="F34" s="73">
        <v>9033093355.1300011</v>
      </c>
      <c r="G34" s="73">
        <v>65421</v>
      </c>
      <c r="H34" s="74">
        <f t="shared" si="0"/>
        <v>6.8317597830411625</v>
      </c>
      <c r="I34" s="73">
        <v>685962</v>
      </c>
      <c r="J34" s="75">
        <f t="shared" si="1"/>
        <v>71.633383841495572</v>
      </c>
      <c r="K34" s="73">
        <v>899840</v>
      </c>
      <c r="L34" s="75">
        <f t="shared" si="2"/>
        <v>93.96815583943625</v>
      </c>
    </row>
    <row r="35" spans="1:12" x14ac:dyDescent="0.25">
      <c r="A35" s="72">
        <v>33</v>
      </c>
      <c r="B35" s="81" t="s">
        <v>264</v>
      </c>
      <c r="C35" s="73">
        <v>198056</v>
      </c>
      <c r="D35" s="73">
        <v>7435</v>
      </c>
      <c r="E35" s="73">
        <v>205491</v>
      </c>
      <c r="F35" s="73">
        <v>1254785024.9799998</v>
      </c>
      <c r="G35" s="73">
        <v>15041</v>
      </c>
      <c r="H35" s="74">
        <f t="shared" si="0"/>
        <v>7.3195419750743342</v>
      </c>
      <c r="I35" s="73">
        <v>112735</v>
      </c>
      <c r="J35" s="75">
        <f t="shared" si="1"/>
        <v>54.861283462536079</v>
      </c>
      <c r="K35" s="73">
        <v>194115</v>
      </c>
      <c r="L35" s="75">
        <f t="shared" si="2"/>
        <v>94.463991123698861</v>
      </c>
    </row>
    <row r="36" spans="1:12" x14ac:dyDescent="0.25">
      <c r="A36" s="72">
        <v>34</v>
      </c>
      <c r="B36" s="81" t="s">
        <v>72</v>
      </c>
      <c r="C36" s="73">
        <v>600784</v>
      </c>
      <c r="D36" s="73">
        <v>48711</v>
      </c>
      <c r="E36" s="73">
        <v>649495</v>
      </c>
      <c r="F36" s="73">
        <v>2109555754.1600001</v>
      </c>
      <c r="G36" s="73">
        <v>37755</v>
      </c>
      <c r="H36" s="74">
        <f>G36/E36%</f>
        <v>5.8129777750406086</v>
      </c>
      <c r="I36" s="73">
        <v>503996</v>
      </c>
      <c r="J36" s="75">
        <f t="shared" si="1"/>
        <v>77.598133934826294</v>
      </c>
      <c r="K36" s="73">
        <v>592231</v>
      </c>
      <c r="L36" s="75">
        <f t="shared" si="2"/>
        <v>91.18330395153157</v>
      </c>
    </row>
    <row r="37" spans="1:12" x14ac:dyDescent="0.25">
      <c r="A37" s="72">
        <v>35</v>
      </c>
      <c r="B37" s="81" t="s">
        <v>73</v>
      </c>
      <c r="C37" s="73">
        <v>638368</v>
      </c>
      <c r="D37" s="73">
        <v>75158</v>
      </c>
      <c r="E37" s="73">
        <v>713526</v>
      </c>
      <c r="F37" s="73">
        <v>5825223063.2999992</v>
      </c>
      <c r="G37" s="73">
        <v>48402</v>
      </c>
      <c r="H37" s="74">
        <f t="shared" si="0"/>
        <v>6.7834949252024455</v>
      </c>
      <c r="I37" s="73">
        <v>557960</v>
      </c>
      <c r="J37" s="75">
        <f t="shared" si="1"/>
        <v>78.197570936448002</v>
      </c>
      <c r="K37" s="73">
        <v>655555</v>
      </c>
      <c r="L37" s="75">
        <f t="shared" si="2"/>
        <v>91.875418695324342</v>
      </c>
    </row>
    <row r="38" spans="1:12" x14ac:dyDescent="0.25">
      <c r="A38" s="72">
        <v>36</v>
      </c>
      <c r="B38" s="81" t="s">
        <v>265</v>
      </c>
      <c r="C38" s="73">
        <v>326826</v>
      </c>
      <c r="D38" s="73">
        <v>17991</v>
      </c>
      <c r="E38" s="73">
        <v>344817</v>
      </c>
      <c r="F38" s="73">
        <v>1856393998.6099999</v>
      </c>
      <c r="G38" s="73">
        <v>30452</v>
      </c>
      <c r="H38" s="74">
        <f t="shared" si="0"/>
        <v>8.8313511224794592</v>
      </c>
      <c r="I38" s="73">
        <v>210589</v>
      </c>
      <c r="J38" s="75">
        <f t="shared" si="1"/>
        <v>61.072684931427396</v>
      </c>
      <c r="K38" s="73">
        <v>306668</v>
      </c>
      <c r="L38" s="75">
        <f t="shared" si="2"/>
        <v>88.936450349025719</v>
      </c>
    </row>
    <row r="39" spans="1:12" x14ac:dyDescent="0.25">
      <c r="A39" s="72">
        <v>37</v>
      </c>
      <c r="B39" s="81" t="s">
        <v>74</v>
      </c>
      <c r="C39" s="73">
        <v>463101</v>
      </c>
      <c r="D39" s="73">
        <v>254260</v>
      </c>
      <c r="E39" s="73">
        <v>717361</v>
      </c>
      <c r="F39" s="73">
        <v>5565168895.460001</v>
      </c>
      <c r="G39" s="73">
        <v>45002</v>
      </c>
      <c r="H39" s="74">
        <f t="shared" si="0"/>
        <v>6.2732710587835134</v>
      </c>
      <c r="I39" s="73">
        <v>581414</v>
      </c>
      <c r="J39" s="75">
        <f t="shared" si="1"/>
        <v>81.049011585519708</v>
      </c>
      <c r="K39" s="73">
        <v>649794</v>
      </c>
      <c r="L39" s="75">
        <f t="shared" si="2"/>
        <v>90.58117182283398</v>
      </c>
    </row>
    <row r="40" spans="1:12" x14ac:dyDescent="0.25">
      <c r="A40" s="72">
        <v>38</v>
      </c>
      <c r="B40" s="81" t="s">
        <v>75</v>
      </c>
      <c r="C40" s="73">
        <v>1046683</v>
      </c>
      <c r="D40" s="73">
        <v>344934</v>
      </c>
      <c r="E40" s="73">
        <v>1391617</v>
      </c>
      <c r="F40" s="73">
        <v>9650777050.2799988</v>
      </c>
      <c r="G40" s="73">
        <v>104929</v>
      </c>
      <c r="H40" s="74">
        <f t="shared" si="0"/>
        <v>7.5400774782141928</v>
      </c>
      <c r="I40" s="73">
        <v>1043447</v>
      </c>
      <c r="J40" s="75">
        <f t="shared" si="1"/>
        <v>74.980903510089348</v>
      </c>
      <c r="K40" s="73">
        <v>1276956</v>
      </c>
      <c r="L40" s="75">
        <f t="shared" si="2"/>
        <v>91.760592174427302</v>
      </c>
    </row>
    <row r="41" spans="1:12" x14ac:dyDescent="0.25">
      <c r="A41" s="72">
        <v>39</v>
      </c>
      <c r="B41" s="81" t="s">
        <v>76</v>
      </c>
      <c r="C41" s="73">
        <v>531839</v>
      </c>
      <c r="D41" s="73">
        <v>64755</v>
      </c>
      <c r="E41" s="73">
        <v>596594</v>
      </c>
      <c r="F41" s="73">
        <v>4944501020.6399994</v>
      </c>
      <c r="G41" s="73">
        <v>37113</v>
      </c>
      <c r="H41" s="74">
        <f t="shared" si="0"/>
        <v>6.2208134845472802</v>
      </c>
      <c r="I41" s="73">
        <v>389077</v>
      </c>
      <c r="J41" s="75">
        <f t="shared" si="1"/>
        <v>65.21637830752573</v>
      </c>
      <c r="K41" s="73">
        <v>556497</v>
      </c>
      <c r="L41" s="75">
        <f t="shared" si="2"/>
        <v>93.279013868728157</v>
      </c>
    </row>
    <row r="42" spans="1:12" x14ac:dyDescent="0.25">
      <c r="A42" s="72">
        <v>40</v>
      </c>
      <c r="B42" s="81" t="s">
        <v>77</v>
      </c>
      <c r="C42" s="73">
        <v>569667</v>
      </c>
      <c r="D42" s="73">
        <v>226968</v>
      </c>
      <c r="E42" s="73">
        <v>796635</v>
      </c>
      <c r="F42" s="73">
        <v>6971005836.1300001</v>
      </c>
      <c r="G42" s="73">
        <v>51705</v>
      </c>
      <c r="H42" s="74">
        <f t="shared" si="0"/>
        <v>6.4904253516353156</v>
      </c>
      <c r="I42" s="73">
        <v>642195</v>
      </c>
      <c r="J42" s="75">
        <f t="shared" si="1"/>
        <v>80.613455346551433</v>
      </c>
      <c r="K42" s="73">
        <v>747697</v>
      </c>
      <c r="L42" s="75">
        <f t="shared" si="2"/>
        <v>93.856910630338859</v>
      </c>
    </row>
    <row r="43" spans="1:12" x14ac:dyDescent="0.25">
      <c r="A43" s="72">
        <v>41</v>
      </c>
      <c r="B43" s="81" t="s">
        <v>78</v>
      </c>
      <c r="C43" s="73">
        <v>1301637</v>
      </c>
      <c r="D43" s="73">
        <v>161010</v>
      </c>
      <c r="E43" s="73">
        <v>1462647</v>
      </c>
      <c r="F43" s="73">
        <v>9737595996.3099995</v>
      </c>
      <c r="G43" s="73">
        <v>177268</v>
      </c>
      <c r="H43" s="74">
        <f t="shared" si="0"/>
        <v>12.119670706602482</v>
      </c>
      <c r="I43" s="73">
        <v>993760</v>
      </c>
      <c r="J43" s="75">
        <f t="shared" si="1"/>
        <v>67.942572609795803</v>
      </c>
      <c r="K43" s="73">
        <v>1347007</v>
      </c>
      <c r="L43" s="75">
        <f t="shared" si="2"/>
        <v>92.093786128847228</v>
      </c>
    </row>
    <row r="44" spans="1:12" x14ac:dyDescent="0.25">
      <c r="A44" s="76" t="s">
        <v>45</v>
      </c>
      <c r="B44" s="76"/>
      <c r="C44" s="31">
        <f>SUM(C3:C43)</f>
        <v>29487371</v>
      </c>
      <c r="D44" s="31">
        <f>SUM(D3:D43)</f>
        <v>9065496</v>
      </c>
      <c r="E44" s="31">
        <f>SUM(E3:E43)</f>
        <v>38552867</v>
      </c>
      <c r="F44" s="77">
        <f>SUM(F3:F43)</f>
        <v>246679484223.15002</v>
      </c>
      <c r="G44" s="31">
        <f>SUM(G3:G43)</f>
        <v>2924901</v>
      </c>
      <c r="H44" s="82">
        <f>G44/E44%</f>
        <v>7.5867275966791263</v>
      </c>
      <c r="I44" s="31">
        <f>SUM(I3:I43)</f>
        <v>28722490</v>
      </c>
      <c r="J44" s="83">
        <f t="shared" si="1"/>
        <v>74.501566900329365</v>
      </c>
      <c r="K44" s="31">
        <f>SUM(K3:K43)</f>
        <v>35685890</v>
      </c>
      <c r="L44" s="83">
        <f t="shared" si="2"/>
        <v>92.563518038749237</v>
      </c>
    </row>
  </sheetData>
  <mergeCells count="2">
    <mergeCell ref="A1:L1"/>
    <mergeCell ref="A44:B4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919DB6-03D7-4811-B755-E9940E0A44EC}">
  <dimension ref="A1:E39"/>
  <sheetViews>
    <sheetView topLeftCell="A15" workbookViewId="0">
      <selection sqref="A1:E39"/>
    </sheetView>
  </sheetViews>
  <sheetFormatPr defaultRowHeight="15" x14ac:dyDescent="0.25"/>
  <cols>
    <col min="1" max="1" width="5.85546875" bestFit="1" customWidth="1"/>
    <col min="2" max="2" width="28.7109375" bestFit="1" customWidth="1"/>
    <col min="3" max="3" width="25.28515625" customWidth="1"/>
    <col min="4" max="4" width="24.7109375" customWidth="1"/>
    <col min="5" max="5" width="18.5703125" customWidth="1"/>
  </cols>
  <sheetData>
    <row r="1" spans="1:5" ht="18" x14ac:dyDescent="0.25">
      <c r="A1" s="69" t="s">
        <v>340</v>
      </c>
      <c r="B1" s="69"/>
      <c r="C1" s="69"/>
      <c r="D1" s="69"/>
      <c r="E1" s="69"/>
    </row>
    <row r="2" spans="1:5" x14ac:dyDescent="0.25">
      <c r="A2" s="53" t="s">
        <v>341</v>
      </c>
      <c r="B2" s="54"/>
      <c r="C2" s="54"/>
      <c r="D2" s="54"/>
      <c r="E2" s="55"/>
    </row>
    <row r="3" spans="1:5" ht="15" customHeight="1" x14ac:dyDescent="0.25">
      <c r="A3" s="84" t="s">
        <v>79</v>
      </c>
      <c r="B3" s="84" t="s">
        <v>80</v>
      </c>
      <c r="C3" s="85" t="s">
        <v>81</v>
      </c>
      <c r="D3" s="85"/>
      <c r="E3" s="85"/>
    </row>
    <row r="4" spans="1:5" x14ac:dyDescent="0.25">
      <c r="A4" s="84"/>
      <c r="B4" s="84"/>
      <c r="C4" s="31" t="s">
        <v>82</v>
      </c>
      <c r="D4" s="31" t="s">
        <v>83</v>
      </c>
      <c r="E4" s="31" t="s">
        <v>84</v>
      </c>
    </row>
    <row r="5" spans="1:5" x14ac:dyDescent="0.25">
      <c r="A5" s="76" t="s">
        <v>85</v>
      </c>
      <c r="B5" s="76"/>
      <c r="C5" s="76"/>
      <c r="D5" s="76"/>
      <c r="E5" s="76"/>
    </row>
    <row r="6" spans="1:5" x14ac:dyDescent="0.25">
      <c r="A6" s="30">
        <v>1</v>
      </c>
      <c r="B6" s="30" t="s">
        <v>13</v>
      </c>
      <c r="C6" s="28">
        <v>5523168</v>
      </c>
      <c r="D6" s="28">
        <v>2519968</v>
      </c>
      <c r="E6" s="28">
        <f>C6+D6</f>
        <v>8043136</v>
      </c>
    </row>
    <row r="7" spans="1:5" x14ac:dyDescent="0.25">
      <c r="A7" s="30">
        <v>2</v>
      </c>
      <c r="B7" s="30" t="s">
        <v>15</v>
      </c>
      <c r="C7" s="28">
        <v>569572</v>
      </c>
      <c r="D7" s="28">
        <v>276829</v>
      </c>
      <c r="E7" s="28">
        <f t="shared" ref="E7:E17" si="0">C7+D7</f>
        <v>846401</v>
      </c>
    </row>
    <row r="8" spans="1:5" x14ac:dyDescent="0.25">
      <c r="A8" s="30">
        <v>3</v>
      </c>
      <c r="B8" s="30" t="s">
        <v>16</v>
      </c>
      <c r="C8" s="28">
        <v>103343</v>
      </c>
      <c r="D8" s="28">
        <v>44843</v>
      </c>
      <c r="E8" s="28">
        <f t="shared" si="0"/>
        <v>148186</v>
      </c>
    </row>
    <row r="9" spans="1:5" x14ac:dyDescent="0.25">
      <c r="A9" s="30">
        <v>4</v>
      </c>
      <c r="B9" s="30" t="s">
        <v>17</v>
      </c>
      <c r="C9" s="28">
        <v>717098</v>
      </c>
      <c r="D9" s="28">
        <v>308894</v>
      </c>
      <c r="E9" s="28">
        <f t="shared" si="0"/>
        <v>1025992</v>
      </c>
    </row>
    <row r="10" spans="1:5" x14ac:dyDescent="0.25">
      <c r="A10" s="30">
        <v>5</v>
      </c>
      <c r="B10" s="30" t="s">
        <v>18</v>
      </c>
      <c r="C10" s="28">
        <v>592013</v>
      </c>
      <c r="D10" s="28">
        <v>253965</v>
      </c>
      <c r="E10" s="28">
        <f t="shared" si="0"/>
        <v>845978</v>
      </c>
    </row>
    <row r="11" spans="1:5" x14ac:dyDescent="0.25">
      <c r="A11" s="30">
        <v>6</v>
      </c>
      <c r="B11" s="30" t="s">
        <v>19</v>
      </c>
      <c r="C11" s="28">
        <v>350316</v>
      </c>
      <c r="D11" s="28">
        <v>163610</v>
      </c>
      <c r="E11" s="28">
        <f t="shared" si="0"/>
        <v>513926</v>
      </c>
    </row>
    <row r="12" spans="1:5" x14ac:dyDescent="0.25">
      <c r="A12" s="30">
        <v>7</v>
      </c>
      <c r="B12" s="30" t="s">
        <v>20</v>
      </c>
      <c r="C12" s="28">
        <v>167783</v>
      </c>
      <c r="D12" s="28">
        <v>82861</v>
      </c>
      <c r="E12" s="28">
        <f t="shared" si="0"/>
        <v>250644</v>
      </c>
    </row>
    <row r="13" spans="1:5" x14ac:dyDescent="0.25">
      <c r="A13" s="30">
        <v>8</v>
      </c>
      <c r="B13" s="30" t="s">
        <v>21</v>
      </c>
      <c r="C13" s="28">
        <v>210566</v>
      </c>
      <c r="D13" s="28">
        <v>74464</v>
      </c>
      <c r="E13" s="28">
        <f t="shared" si="0"/>
        <v>285030</v>
      </c>
    </row>
    <row r="14" spans="1:5" x14ac:dyDescent="0.25">
      <c r="A14" s="30">
        <v>9</v>
      </c>
      <c r="B14" s="30" t="s">
        <v>22</v>
      </c>
      <c r="C14" s="28">
        <v>2838866</v>
      </c>
      <c r="D14" s="28">
        <v>667142</v>
      </c>
      <c r="E14" s="28">
        <f t="shared" si="0"/>
        <v>3506008</v>
      </c>
    </row>
    <row r="15" spans="1:5" x14ac:dyDescent="0.25">
      <c r="A15" s="30">
        <v>10</v>
      </c>
      <c r="B15" s="30" t="s">
        <v>23</v>
      </c>
      <c r="C15" s="28">
        <v>9483446</v>
      </c>
      <c r="D15" s="28">
        <v>5163673</v>
      </c>
      <c r="E15" s="28">
        <f t="shared" si="0"/>
        <v>14647119</v>
      </c>
    </row>
    <row r="16" spans="1:5" x14ac:dyDescent="0.25">
      <c r="A16" s="30">
        <v>11</v>
      </c>
      <c r="B16" s="30" t="s">
        <v>24</v>
      </c>
      <c r="C16" s="28">
        <v>671278</v>
      </c>
      <c r="D16" s="28">
        <v>417394</v>
      </c>
      <c r="E16" s="28">
        <f t="shared" si="0"/>
        <v>1088672</v>
      </c>
    </row>
    <row r="17" spans="1:5" x14ac:dyDescent="0.25">
      <c r="A17" s="30">
        <v>12</v>
      </c>
      <c r="B17" s="30" t="s">
        <v>25</v>
      </c>
      <c r="C17" s="28">
        <v>801993</v>
      </c>
      <c r="D17" s="28">
        <v>283230</v>
      </c>
      <c r="E17" s="28">
        <f t="shared" si="0"/>
        <v>1085223</v>
      </c>
    </row>
    <row r="18" spans="1:5" x14ac:dyDescent="0.25">
      <c r="A18" s="76" t="s">
        <v>86</v>
      </c>
      <c r="B18" s="76"/>
      <c r="C18" s="31">
        <f>SUM(C6:C17)</f>
        <v>22029442</v>
      </c>
      <c r="D18" s="31">
        <f t="shared" ref="D18:E18" si="1">SUM(D6:D17)</f>
        <v>10256873</v>
      </c>
      <c r="E18" s="31">
        <f t="shared" si="1"/>
        <v>32286315</v>
      </c>
    </row>
    <row r="19" spans="1:5" x14ac:dyDescent="0.25">
      <c r="A19" s="76" t="s">
        <v>87</v>
      </c>
      <c r="B19" s="76"/>
      <c r="C19" s="76"/>
      <c r="D19" s="76"/>
      <c r="E19" s="76"/>
    </row>
    <row r="20" spans="1:5" x14ac:dyDescent="0.25">
      <c r="A20" s="30">
        <v>13</v>
      </c>
      <c r="B20" s="30" t="s">
        <v>27</v>
      </c>
      <c r="C20" s="28">
        <v>91565</v>
      </c>
      <c r="D20" s="28">
        <v>24836</v>
      </c>
      <c r="E20" s="28">
        <f t="shared" ref="E20:E34" si="2">C20+D20</f>
        <v>116401</v>
      </c>
    </row>
    <row r="21" spans="1:5" x14ac:dyDescent="0.25">
      <c r="A21" s="30">
        <v>14</v>
      </c>
      <c r="B21" s="30" t="s">
        <v>29</v>
      </c>
      <c r="C21" s="28">
        <v>736</v>
      </c>
      <c r="D21" s="28">
        <v>490</v>
      </c>
      <c r="E21" s="28">
        <f t="shared" si="2"/>
        <v>1226</v>
      </c>
    </row>
    <row r="22" spans="1:5" x14ac:dyDescent="0.25">
      <c r="A22" s="30">
        <v>15</v>
      </c>
      <c r="B22" s="30" t="s">
        <v>30</v>
      </c>
      <c r="C22" s="28">
        <v>2304</v>
      </c>
      <c r="D22" s="28">
        <v>1120</v>
      </c>
      <c r="E22" s="28">
        <f t="shared" si="2"/>
        <v>3424</v>
      </c>
    </row>
    <row r="23" spans="1:5" x14ac:dyDescent="0.25">
      <c r="A23" s="30">
        <v>16</v>
      </c>
      <c r="B23" s="30" t="s">
        <v>31</v>
      </c>
      <c r="C23" s="28">
        <v>511852</v>
      </c>
      <c r="D23" s="28">
        <v>113702</v>
      </c>
      <c r="E23" s="28">
        <f t="shared" si="2"/>
        <v>625554</v>
      </c>
    </row>
    <row r="24" spans="1:5" x14ac:dyDescent="0.25">
      <c r="A24" s="30">
        <v>17</v>
      </c>
      <c r="B24" s="30" t="s">
        <v>32</v>
      </c>
      <c r="C24" s="28">
        <v>706879</v>
      </c>
      <c r="D24" s="28">
        <v>98851</v>
      </c>
      <c r="E24" s="28">
        <f t="shared" si="2"/>
        <v>805730</v>
      </c>
    </row>
    <row r="25" spans="1:5" x14ac:dyDescent="0.25">
      <c r="A25" s="30">
        <v>18</v>
      </c>
      <c r="B25" s="30" t="s">
        <v>33</v>
      </c>
      <c r="C25" s="28">
        <v>123857</v>
      </c>
      <c r="D25" s="28">
        <v>59481</v>
      </c>
      <c r="E25" s="28">
        <f t="shared" si="2"/>
        <v>183338</v>
      </c>
    </row>
    <row r="26" spans="1:5" x14ac:dyDescent="0.25">
      <c r="A26" s="30">
        <v>19</v>
      </c>
      <c r="B26" s="30" t="s">
        <v>88</v>
      </c>
      <c r="C26" s="28">
        <v>39392</v>
      </c>
      <c r="D26" s="28">
        <v>6225</v>
      </c>
      <c r="E26" s="28">
        <f t="shared" si="2"/>
        <v>45617</v>
      </c>
    </row>
    <row r="27" spans="1:5" x14ac:dyDescent="0.25">
      <c r="A27" s="30">
        <v>20</v>
      </c>
      <c r="B27" s="30" t="s">
        <v>34</v>
      </c>
      <c r="C27" s="28">
        <v>25819</v>
      </c>
      <c r="D27" s="28">
        <v>16578</v>
      </c>
      <c r="E27" s="28">
        <f t="shared" si="2"/>
        <v>42397</v>
      </c>
    </row>
    <row r="28" spans="1:5" x14ac:dyDescent="0.25">
      <c r="A28" s="30">
        <v>21</v>
      </c>
      <c r="B28" s="30" t="s">
        <v>35</v>
      </c>
      <c r="C28" s="28">
        <v>211</v>
      </c>
      <c r="D28" s="28">
        <v>136</v>
      </c>
      <c r="E28" s="28">
        <f t="shared" si="2"/>
        <v>347</v>
      </c>
    </row>
    <row r="29" spans="1:5" x14ac:dyDescent="0.25">
      <c r="A29" s="30">
        <v>22</v>
      </c>
      <c r="B29" s="30" t="s">
        <v>36</v>
      </c>
      <c r="C29" s="28">
        <v>464</v>
      </c>
      <c r="D29" s="28">
        <v>244</v>
      </c>
      <c r="E29" s="28">
        <f t="shared" si="2"/>
        <v>708</v>
      </c>
    </row>
    <row r="30" spans="1:5" x14ac:dyDescent="0.25">
      <c r="A30" s="30">
        <v>23</v>
      </c>
      <c r="B30" s="30" t="s">
        <v>37</v>
      </c>
      <c r="C30" s="28">
        <v>44874</v>
      </c>
      <c r="D30" s="28">
        <v>9134</v>
      </c>
      <c r="E30" s="28">
        <f t="shared" si="2"/>
        <v>54008</v>
      </c>
    </row>
    <row r="31" spans="1:5" x14ac:dyDescent="0.25">
      <c r="A31" s="30">
        <v>24</v>
      </c>
      <c r="B31" s="30" t="s">
        <v>38</v>
      </c>
      <c r="C31" s="28">
        <v>1116</v>
      </c>
      <c r="D31" s="28">
        <v>542</v>
      </c>
      <c r="E31" s="28">
        <f t="shared" si="2"/>
        <v>1658</v>
      </c>
    </row>
    <row r="32" spans="1:5" x14ac:dyDescent="0.25">
      <c r="A32" s="30">
        <v>25</v>
      </c>
      <c r="B32" s="30" t="s">
        <v>39</v>
      </c>
      <c r="C32" s="28">
        <v>1655</v>
      </c>
      <c r="D32" s="28">
        <v>439</v>
      </c>
      <c r="E32" s="28">
        <f t="shared" si="2"/>
        <v>2094</v>
      </c>
    </row>
    <row r="33" spans="1:5" x14ac:dyDescent="0.25">
      <c r="A33" s="30">
        <v>26</v>
      </c>
      <c r="B33" s="30" t="s">
        <v>89</v>
      </c>
      <c r="C33" s="28">
        <v>1473</v>
      </c>
      <c r="D33" s="28">
        <v>389</v>
      </c>
      <c r="E33" s="28">
        <f t="shared" si="2"/>
        <v>1862</v>
      </c>
    </row>
    <row r="34" spans="1:5" x14ac:dyDescent="0.25">
      <c r="A34" s="30">
        <v>27</v>
      </c>
      <c r="B34" s="30" t="s">
        <v>40</v>
      </c>
      <c r="C34" s="28">
        <v>37934</v>
      </c>
      <c r="D34" s="28">
        <v>5485</v>
      </c>
      <c r="E34" s="28">
        <f t="shared" si="2"/>
        <v>43419</v>
      </c>
    </row>
    <row r="35" spans="1:5" x14ac:dyDescent="0.25">
      <c r="A35" s="76" t="s">
        <v>86</v>
      </c>
      <c r="B35" s="76"/>
      <c r="C35" s="31">
        <f>SUM(C20:C34)</f>
        <v>1590131</v>
      </c>
      <c r="D35" s="31">
        <f t="shared" ref="D35:E35" si="3">SUM(D20:D34)</f>
        <v>337652</v>
      </c>
      <c r="E35" s="31">
        <f t="shared" si="3"/>
        <v>1927783</v>
      </c>
    </row>
    <row r="36" spans="1:5" x14ac:dyDescent="0.25">
      <c r="A36" s="76" t="s">
        <v>90</v>
      </c>
      <c r="B36" s="76"/>
      <c r="C36" s="76"/>
      <c r="D36" s="76"/>
      <c r="E36" s="76"/>
    </row>
    <row r="37" spans="1:5" x14ac:dyDescent="0.25">
      <c r="A37" s="30">
        <v>26</v>
      </c>
      <c r="B37" s="30" t="s">
        <v>42</v>
      </c>
      <c r="C37" s="28">
        <v>7233430</v>
      </c>
      <c r="D37" s="29">
        <v>3532225</v>
      </c>
      <c r="E37" s="28">
        <f t="shared" ref="E37" si="4">C37+D37</f>
        <v>10765655</v>
      </c>
    </row>
    <row r="38" spans="1:5" x14ac:dyDescent="0.25">
      <c r="A38" s="76" t="s">
        <v>86</v>
      </c>
      <c r="B38" s="76"/>
      <c r="C38" s="31">
        <f>SUM(C37)</f>
        <v>7233430</v>
      </c>
      <c r="D38" s="31">
        <f t="shared" ref="D38:E38" si="5">SUM(D37)</f>
        <v>3532225</v>
      </c>
      <c r="E38" s="31">
        <f t="shared" si="5"/>
        <v>10765655</v>
      </c>
    </row>
    <row r="39" spans="1:5" x14ac:dyDescent="0.25">
      <c r="A39" s="76" t="s">
        <v>45</v>
      </c>
      <c r="B39" s="76"/>
      <c r="C39" s="31">
        <f>C18+C35+C38</f>
        <v>30853003</v>
      </c>
      <c r="D39" s="31">
        <f t="shared" ref="D39:E39" si="6">D18+D35+D38</f>
        <v>14126750</v>
      </c>
      <c r="E39" s="31">
        <f t="shared" si="6"/>
        <v>44979753</v>
      </c>
    </row>
  </sheetData>
  <mergeCells count="12">
    <mergeCell ref="A39:B39"/>
    <mergeCell ref="A1:E1"/>
    <mergeCell ref="A2:E2"/>
    <mergeCell ref="A3:A4"/>
    <mergeCell ref="B3:B4"/>
    <mergeCell ref="C3:E3"/>
    <mergeCell ref="A5:E5"/>
    <mergeCell ref="A18:B18"/>
    <mergeCell ref="A19:E19"/>
    <mergeCell ref="A35:B35"/>
    <mergeCell ref="A36:E36"/>
    <mergeCell ref="A38:B3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99F30-476A-4A1E-BBB5-CE868DF7F4F9}">
  <dimension ref="A1:E46"/>
  <sheetViews>
    <sheetView workbookViewId="0">
      <selection activeCell="H35" sqref="H35"/>
    </sheetView>
  </sheetViews>
  <sheetFormatPr defaultRowHeight="15" x14ac:dyDescent="0.25"/>
  <cols>
    <col min="1" max="1" width="5.85546875" bestFit="1" customWidth="1"/>
    <col min="2" max="2" width="19.28515625" customWidth="1"/>
    <col min="3" max="3" width="22.7109375" customWidth="1"/>
    <col min="4" max="4" width="22.85546875" customWidth="1"/>
    <col min="5" max="5" width="23.28515625" customWidth="1"/>
  </cols>
  <sheetData>
    <row r="1" spans="1:5" ht="18" x14ac:dyDescent="0.25">
      <c r="A1" s="69" t="s">
        <v>340</v>
      </c>
      <c r="B1" s="69"/>
      <c r="C1" s="69"/>
      <c r="D1" s="69"/>
      <c r="E1" s="69"/>
    </row>
    <row r="2" spans="1:5" x14ac:dyDescent="0.25">
      <c r="A2" s="53" t="s">
        <v>341</v>
      </c>
      <c r="B2" s="54"/>
      <c r="C2" s="54"/>
      <c r="D2" s="54"/>
      <c r="E2" s="55"/>
    </row>
    <row r="3" spans="1:5" ht="15" customHeight="1" x14ac:dyDescent="0.25">
      <c r="A3" s="84" t="s">
        <v>79</v>
      </c>
      <c r="B3" s="84" t="s">
        <v>91</v>
      </c>
      <c r="C3" s="85" t="s">
        <v>81</v>
      </c>
      <c r="D3" s="85"/>
      <c r="E3" s="85"/>
    </row>
    <row r="4" spans="1:5" x14ac:dyDescent="0.25">
      <c r="A4" s="84"/>
      <c r="B4" s="84"/>
      <c r="C4" s="31" t="s">
        <v>82</v>
      </c>
      <c r="D4" s="31" t="s">
        <v>83</v>
      </c>
      <c r="E4" s="31" t="s">
        <v>84</v>
      </c>
    </row>
    <row r="5" spans="1:5" x14ac:dyDescent="0.25">
      <c r="A5" s="35">
        <v>1</v>
      </c>
      <c r="B5" s="32" t="s">
        <v>46</v>
      </c>
      <c r="C5" s="38">
        <v>1290387</v>
      </c>
      <c r="D5" s="28">
        <v>688778</v>
      </c>
      <c r="E5" s="28">
        <f>C5+D5</f>
        <v>1979165</v>
      </c>
    </row>
    <row r="6" spans="1:5" x14ac:dyDescent="0.25">
      <c r="A6" s="35">
        <v>2</v>
      </c>
      <c r="B6" s="32" t="s">
        <v>47</v>
      </c>
      <c r="C6" s="38">
        <v>1639150</v>
      </c>
      <c r="D6" s="28">
        <v>646188</v>
      </c>
      <c r="E6" s="28">
        <f t="shared" ref="E6:E45" si="0">C6+D6</f>
        <v>2285338</v>
      </c>
    </row>
    <row r="7" spans="1:5" x14ac:dyDescent="0.25">
      <c r="A7" s="35">
        <v>3</v>
      </c>
      <c r="B7" s="32" t="s">
        <v>258</v>
      </c>
      <c r="C7" s="38">
        <v>9210</v>
      </c>
      <c r="D7" s="28">
        <v>5363</v>
      </c>
      <c r="E7" s="28">
        <f t="shared" si="0"/>
        <v>14573</v>
      </c>
    </row>
    <row r="8" spans="1:5" x14ac:dyDescent="0.25">
      <c r="A8" s="35">
        <v>4</v>
      </c>
      <c r="B8" s="32" t="s">
        <v>48</v>
      </c>
      <c r="C8" s="38">
        <v>783639</v>
      </c>
      <c r="D8" s="28">
        <v>327818</v>
      </c>
      <c r="E8" s="28">
        <f t="shared" si="0"/>
        <v>1111457</v>
      </c>
    </row>
    <row r="9" spans="1:5" x14ac:dyDescent="0.25">
      <c r="A9" s="35">
        <v>5</v>
      </c>
      <c r="B9" s="32" t="s">
        <v>49</v>
      </c>
      <c r="C9" s="38">
        <v>559816</v>
      </c>
      <c r="D9" s="28">
        <v>254173</v>
      </c>
      <c r="E9" s="28">
        <f t="shared" si="0"/>
        <v>813989</v>
      </c>
    </row>
    <row r="10" spans="1:5" x14ac:dyDescent="0.25">
      <c r="A10" s="35">
        <v>6</v>
      </c>
      <c r="B10" s="32" t="s">
        <v>50</v>
      </c>
      <c r="C10" s="38">
        <v>1134435</v>
      </c>
      <c r="D10" s="28">
        <v>501428</v>
      </c>
      <c r="E10" s="28">
        <f t="shared" si="0"/>
        <v>1635863</v>
      </c>
    </row>
    <row r="11" spans="1:5" x14ac:dyDescent="0.25">
      <c r="A11" s="35">
        <v>7</v>
      </c>
      <c r="B11" s="32" t="s">
        <v>259</v>
      </c>
      <c r="C11" s="38">
        <v>11898</v>
      </c>
      <c r="D11" s="28">
        <v>9185</v>
      </c>
      <c r="E11" s="28">
        <f t="shared" si="0"/>
        <v>21083</v>
      </c>
    </row>
    <row r="12" spans="1:5" x14ac:dyDescent="0.25">
      <c r="A12" s="35">
        <v>8</v>
      </c>
      <c r="B12" s="32" t="s">
        <v>51</v>
      </c>
      <c r="C12" s="38">
        <v>995019</v>
      </c>
      <c r="D12" s="28">
        <v>313792</v>
      </c>
      <c r="E12" s="28">
        <f t="shared" si="0"/>
        <v>1308811</v>
      </c>
    </row>
    <row r="13" spans="1:5" x14ac:dyDescent="0.25">
      <c r="A13" s="35">
        <v>9</v>
      </c>
      <c r="B13" s="32" t="s">
        <v>52</v>
      </c>
      <c r="C13" s="38">
        <v>1263703</v>
      </c>
      <c r="D13" s="28">
        <v>703954</v>
      </c>
      <c r="E13" s="28">
        <f t="shared" si="0"/>
        <v>1967657</v>
      </c>
    </row>
    <row r="14" spans="1:5" x14ac:dyDescent="0.25">
      <c r="A14" s="35">
        <v>10</v>
      </c>
      <c r="B14" s="32" t="s">
        <v>53</v>
      </c>
      <c r="C14" s="38">
        <v>1022490</v>
      </c>
      <c r="D14" s="28">
        <v>484011</v>
      </c>
      <c r="E14" s="28">
        <f t="shared" si="0"/>
        <v>1506501</v>
      </c>
    </row>
    <row r="15" spans="1:5" x14ac:dyDescent="0.25">
      <c r="A15" s="35">
        <v>11</v>
      </c>
      <c r="B15" s="32" t="s">
        <v>54</v>
      </c>
      <c r="C15" s="38">
        <v>553935</v>
      </c>
      <c r="D15" s="28">
        <v>267022</v>
      </c>
      <c r="E15" s="28">
        <f t="shared" si="0"/>
        <v>820957</v>
      </c>
    </row>
    <row r="16" spans="1:5" x14ac:dyDescent="0.25">
      <c r="A16" s="35">
        <v>12</v>
      </c>
      <c r="B16" s="32" t="s">
        <v>55</v>
      </c>
      <c r="C16" s="38">
        <v>739991</v>
      </c>
      <c r="D16" s="28">
        <v>373834</v>
      </c>
      <c r="E16" s="28">
        <f t="shared" si="0"/>
        <v>1113825</v>
      </c>
    </row>
    <row r="17" spans="1:5" x14ac:dyDescent="0.25">
      <c r="A17" s="35">
        <v>13</v>
      </c>
      <c r="B17" s="32" t="s">
        <v>56</v>
      </c>
      <c r="C17" s="38">
        <v>864853</v>
      </c>
      <c r="D17" s="28">
        <v>358464</v>
      </c>
      <c r="E17" s="28">
        <f t="shared" si="0"/>
        <v>1223317</v>
      </c>
    </row>
    <row r="18" spans="1:5" x14ac:dyDescent="0.25">
      <c r="A18" s="35">
        <v>14</v>
      </c>
      <c r="B18" s="32" t="s">
        <v>57</v>
      </c>
      <c r="C18" s="38">
        <v>668122</v>
      </c>
      <c r="D18" s="28">
        <v>287594</v>
      </c>
      <c r="E18" s="28">
        <f t="shared" si="0"/>
        <v>955716</v>
      </c>
    </row>
    <row r="19" spans="1:5" x14ac:dyDescent="0.25">
      <c r="A19" s="35">
        <v>15</v>
      </c>
      <c r="B19" s="32" t="s">
        <v>260</v>
      </c>
      <c r="C19" s="38">
        <v>6152</v>
      </c>
      <c r="D19" s="28">
        <v>3014</v>
      </c>
      <c r="E19" s="28">
        <f t="shared" si="0"/>
        <v>9166</v>
      </c>
    </row>
    <row r="20" spans="1:5" x14ac:dyDescent="0.25">
      <c r="A20" s="35">
        <v>16</v>
      </c>
      <c r="B20" s="32" t="s">
        <v>58</v>
      </c>
      <c r="C20" s="38">
        <v>459196</v>
      </c>
      <c r="D20" s="28">
        <v>134117</v>
      </c>
      <c r="E20" s="28">
        <f t="shared" si="0"/>
        <v>593313</v>
      </c>
    </row>
    <row r="21" spans="1:5" ht="29.25" x14ac:dyDescent="0.25">
      <c r="A21" s="35">
        <v>17</v>
      </c>
      <c r="B21" s="32" t="s">
        <v>299</v>
      </c>
      <c r="C21" s="38">
        <v>14620</v>
      </c>
      <c r="D21" s="28">
        <v>19585</v>
      </c>
      <c r="E21" s="28">
        <f t="shared" si="0"/>
        <v>34205</v>
      </c>
    </row>
    <row r="22" spans="1:5" x14ac:dyDescent="0.25">
      <c r="A22" s="35">
        <v>18</v>
      </c>
      <c r="B22" s="32" t="s">
        <v>59</v>
      </c>
      <c r="C22" s="38">
        <v>606979</v>
      </c>
      <c r="D22" s="28">
        <v>306480</v>
      </c>
      <c r="E22" s="28">
        <f t="shared" si="0"/>
        <v>913459</v>
      </c>
    </row>
    <row r="23" spans="1:5" x14ac:dyDescent="0.25">
      <c r="A23" s="35">
        <v>19</v>
      </c>
      <c r="B23" s="32" t="s">
        <v>60</v>
      </c>
      <c r="C23" s="38">
        <v>1054077</v>
      </c>
      <c r="D23" s="28">
        <v>402111</v>
      </c>
      <c r="E23" s="28">
        <f t="shared" si="0"/>
        <v>1456188</v>
      </c>
    </row>
    <row r="24" spans="1:5" x14ac:dyDescent="0.25">
      <c r="A24" s="35">
        <v>20</v>
      </c>
      <c r="B24" s="32" t="s">
        <v>61</v>
      </c>
      <c r="C24" s="38">
        <v>887585</v>
      </c>
      <c r="D24" s="28">
        <v>361763</v>
      </c>
      <c r="E24" s="28">
        <f t="shared" si="0"/>
        <v>1249348</v>
      </c>
    </row>
    <row r="25" spans="1:5" x14ac:dyDescent="0.25">
      <c r="A25" s="35">
        <v>21</v>
      </c>
      <c r="B25" s="32" t="s">
        <v>62</v>
      </c>
      <c r="C25" s="38">
        <v>3257463</v>
      </c>
      <c r="D25" s="28">
        <v>1465822</v>
      </c>
      <c r="E25" s="28">
        <f t="shared" si="0"/>
        <v>4723285</v>
      </c>
    </row>
    <row r="26" spans="1:5" x14ac:dyDescent="0.25">
      <c r="A26" s="35">
        <v>22</v>
      </c>
      <c r="B26" s="32" t="s">
        <v>63</v>
      </c>
      <c r="C26" s="38">
        <v>276499</v>
      </c>
      <c r="D26" s="28">
        <v>134250</v>
      </c>
      <c r="E26" s="28">
        <f t="shared" si="0"/>
        <v>410749</v>
      </c>
    </row>
    <row r="27" spans="1:5" x14ac:dyDescent="0.25">
      <c r="A27" s="35">
        <v>23</v>
      </c>
      <c r="B27" s="32" t="s">
        <v>64</v>
      </c>
      <c r="C27" s="38">
        <v>674960</v>
      </c>
      <c r="D27" s="28">
        <v>328233</v>
      </c>
      <c r="E27" s="28">
        <f t="shared" si="0"/>
        <v>1003193</v>
      </c>
    </row>
    <row r="28" spans="1:5" x14ac:dyDescent="0.25">
      <c r="A28" s="35">
        <v>24</v>
      </c>
      <c r="B28" s="32" t="s">
        <v>65</v>
      </c>
      <c r="C28" s="38">
        <v>611276</v>
      </c>
      <c r="D28" s="28">
        <v>242875</v>
      </c>
      <c r="E28" s="28">
        <f t="shared" si="0"/>
        <v>854151</v>
      </c>
    </row>
    <row r="29" spans="1:5" x14ac:dyDescent="0.25">
      <c r="A29" s="35">
        <v>25</v>
      </c>
      <c r="B29" s="32" t="s">
        <v>66</v>
      </c>
      <c r="C29" s="38">
        <v>1096278</v>
      </c>
      <c r="D29" s="28">
        <v>467961</v>
      </c>
      <c r="E29" s="28">
        <f t="shared" si="0"/>
        <v>1564239</v>
      </c>
    </row>
    <row r="30" spans="1:5" x14ac:dyDescent="0.25">
      <c r="A30" s="35">
        <v>26</v>
      </c>
      <c r="B30" s="32" t="s">
        <v>67</v>
      </c>
      <c r="C30" s="38">
        <v>1410717</v>
      </c>
      <c r="D30" s="28">
        <v>708851</v>
      </c>
      <c r="E30" s="28">
        <f t="shared" si="0"/>
        <v>2119568</v>
      </c>
    </row>
    <row r="31" spans="1:5" x14ac:dyDescent="0.25">
      <c r="A31" s="35">
        <v>27</v>
      </c>
      <c r="B31" s="32" t="s">
        <v>68</v>
      </c>
      <c r="C31" s="38">
        <v>593843</v>
      </c>
      <c r="D31" s="28">
        <v>202850</v>
      </c>
      <c r="E31" s="28">
        <f t="shared" si="0"/>
        <v>796693</v>
      </c>
    </row>
    <row r="32" spans="1:5" x14ac:dyDescent="0.25">
      <c r="A32" s="35">
        <v>28</v>
      </c>
      <c r="B32" s="32" t="s">
        <v>262</v>
      </c>
      <c r="C32" s="38">
        <v>14561</v>
      </c>
      <c r="D32" s="28">
        <v>6098</v>
      </c>
      <c r="E32" s="28">
        <f t="shared" si="0"/>
        <v>20659</v>
      </c>
    </row>
    <row r="33" spans="1:5" x14ac:dyDescent="0.25">
      <c r="A33" s="35">
        <v>29</v>
      </c>
      <c r="B33" s="32" t="s">
        <v>69</v>
      </c>
      <c r="C33" s="38">
        <v>827710</v>
      </c>
      <c r="D33" s="28">
        <v>399265</v>
      </c>
      <c r="E33" s="28">
        <f t="shared" si="0"/>
        <v>1226975</v>
      </c>
    </row>
    <row r="34" spans="1:5" x14ac:dyDescent="0.25">
      <c r="A34" s="35">
        <v>30</v>
      </c>
      <c r="B34" s="32" t="s">
        <v>263</v>
      </c>
      <c r="C34" s="38">
        <v>13275</v>
      </c>
      <c r="D34" s="28">
        <v>6661</v>
      </c>
      <c r="E34" s="28">
        <f t="shared" si="0"/>
        <v>19936</v>
      </c>
    </row>
    <row r="35" spans="1:5" x14ac:dyDescent="0.25">
      <c r="A35" s="35">
        <v>31</v>
      </c>
      <c r="B35" s="32" t="s">
        <v>70</v>
      </c>
      <c r="C35" s="38">
        <v>1203152</v>
      </c>
      <c r="D35" s="28">
        <v>623035</v>
      </c>
      <c r="E35" s="28">
        <f t="shared" si="0"/>
        <v>1826187</v>
      </c>
    </row>
    <row r="36" spans="1:5" x14ac:dyDescent="0.25">
      <c r="A36" s="35">
        <v>32</v>
      </c>
      <c r="B36" s="32" t="s">
        <v>71</v>
      </c>
      <c r="C36" s="38">
        <v>1021144</v>
      </c>
      <c r="D36" s="28">
        <v>533026</v>
      </c>
      <c r="E36" s="28">
        <f t="shared" si="0"/>
        <v>1554170</v>
      </c>
    </row>
    <row r="37" spans="1:5" x14ac:dyDescent="0.25">
      <c r="A37" s="35">
        <v>33</v>
      </c>
      <c r="B37" s="32" t="s">
        <v>264</v>
      </c>
      <c r="C37" s="38">
        <v>7958</v>
      </c>
      <c r="D37" s="28">
        <v>7851</v>
      </c>
      <c r="E37" s="28">
        <f t="shared" si="0"/>
        <v>15809</v>
      </c>
    </row>
    <row r="38" spans="1:5" x14ac:dyDescent="0.25">
      <c r="A38" s="35">
        <v>34</v>
      </c>
      <c r="B38" s="32" t="s">
        <v>72</v>
      </c>
      <c r="C38" s="38">
        <v>411779</v>
      </c>
      <c r="D38" s="28">
        <v>182926</v>
      </c>
      <c r="E38" s="28">
        <f t="shared" si="0"/>
        <v>594705</v>
      </c>
    </row>
    <row r="39" spans="1:5" x14ac:dyDescent="0.25">
      <c r="A39" s="35">
        <v>35</v>
      </c>
      <c r="B39" s="32" t="s">
        <v>73</v>
      </c>
      <c r="C39" s="38">
        <v>563133</v>
      </c>
      <c r="D39" s="28">
        <v>323162</v>
      </c>
      <c r="E39" s="28">
        <f t="shared" si="0"/>
        <v>886295</v>
      </c>
    </row>
    <row r="40" spans="1:5" x14ac:dyDescent="0.25">
      <c r="A40" s="35">
        <v>36</v>
      </c>
      <c r="B40" s="32" t="s">
        <v>265</v>
      </c>
      <c r="C40" s="38">
        <v>7881</v>
      </c>
      <c r="D40" s="28">
        <v>4455</v>
      </c>
      <c r="E40" s="28">
        <f t="shared" si="0"/>
        <v>12336</v>
      </c>
    </row>
    <row r="41" spans="1:5" x14ac:dyDescent="0.25">
      <c r="A41" s="35">
        <v>37</v>
      </c>
      <c r="B41" s="32" t="s">
        <v>74</v>
      </c>
      <c r="C41" s="38">
        <v>609984</v>
      </c>
      <c r="D41" s="28">
        <v>234167</v>
      </c>
      <c r="E41" s="28">
        <f t="shared" si="0"/>
        <v>844151</v>
      </c>
    </row>
    <row r="42" spans="1:5" x14ac:dyDescent="0.25">
      <c r="A42" s="35">
        <v>38</v>
      </c>
      <c r="B42" s="32" t="s">
        <v>75</v>
      </c>
      <c r="C42" s="38">
        <v>1248584</v>
      </c>
      <c r="D42" s="28">
        <v>558552</v>
      </c>
      <c r="E42" s="28">
        <f t="shared" si="0"/>
        <v>1807136</v>
      </c>
    </row>
    <row r="43" spans="1:5" x14ac:dyDescent="0.25">
      <c r="A43" s="35">
        <v>39</v>
      </c>
      <c r="B43" s="32" t="s">
        <v>76</v>
      </c>
      <c r="C43" s="38">
        <v>487148</v>
      </c>
      <c r="D43" s="28">
        <v>276098</v>
      </c>
      <c r="E43" s="28">
        <f t="shared" si="0"/>
        <v>763246</v>
      </c>
    </row>
    <row r="44" spans="1:5" x14ac:dyDescent="0.25">
      <c r="A44" s="35">
        <v>40</v>
      </c>
      <c r="B44" s="32" t="s">
        <v>77</v>
      </c>
      <c r="C44" s="38">
        <v>714671</v>
      </c>
      <c r="D44" s="28">
        <v>358833</v>
      </c>
      <c r="E44" s="28">
        <f t="shared" si="0"/>
        <v>1073504</v>
      </c>
    </row>
    <row r="45" spans="1:5" x14ac:dyDescent="0.25">
      <c r="A45" s="35">
        <v>41</v>
      </c>
      <c r="B45" s="37" t="s">
        <v>78</v>
      </c>
      <c r="C45" s="33">
        <v>1235730</v>
      </c>
      <c r="D45" s="28">
        <v>613105</v>
      </c>
      <c r="E45" s="28">
        <f t="shared" si="0"/>
        <v>1848835</v>
      </c>
    </row>
    <row r="46" spans="1:5" x14ac:dyDescent="0.25">
      <c r="A46" s="76" t="s">
        <v>45</v>
      </c>
      <c r="B46" s="76"/>
      <c r="C46" s="31">
        <f>SUM(C5:C45)</f>
        <v>30853003</v>
      </c>
      <c r="D46" s="31">
        <f>SUM(D5:D45)</f>
        <v>14126750</v>
      </c>
      <c r="E46" s="31">
        <f>SUM(E5:E45)</f>
        <v>44979753</v>
      </c>
    </row>
  </sheetData>
  <mergeCells count="6">
    <mergeCell ref="A46:B46"/>
    <mergeCell ref="A1:E1"/>
    <mergeCell ref="A2:E2"/>
    <mergeCell ref="A3:A4"/>
    <mergeCell ref="B3:B4"/>
    <mergeCell ref="C3:E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888C06-CAB3-45C6-B3A8-7ADE9F193F32}">
  <dimension ref="A1:I52"/>
  <sheetViews>
    <sheetView topLeftCell="A37" workbookViewId="0">
      <selection activeCell="O11" sqref="O11"/>
    </sheetView>
  </sheetViews>
  <sheetFormatPr defaultRowHeight="15" x14ac:dyDescent="0.25"/>
  <cols>
    <col min="2" max="2" width="47.85546875" bestFit="1" customWidth="1"/>
    <col min="3" max="3" width="16.42578125" customWidth="1"/>
    <col min="4" max="4" width="12.28515625" customWidth="1"/>
    <col min="5" max="5" width="14.7109375" customWidth="1"/>
    <col min="6" max="6" width="14.42578125" customWidth="1"/>
    <col min="7" max="7" width="17.85546875" customWidth="1"/>
    <col min="8" max="8" width="16.140625" customWidth="1"/>
    <col min="9" max="9" width="21.28515625" customWidth="1"/>
  </cols>
  <sheetData>
    <row r="1" spans="1:9" ht="27.75" customHeight="1" x14ac:dyDescent="0.25">
      <c r="A1" s="93" t="s">
        <v>342</v>
      </c>
      <c r="B1" s="94"/>
      <c r="C1" s="94"/>
      <c r="D1" s="94"/>
      <c r="E1" s="94"/>
      <c r="F1" s="94"/>
      <c r="G1" s="94"/>
      <c r="H1" s="94"/>
      <c r="I1" s="95"/>
    </row>
    <row r="2" spans="1:9" ht="15" customHeight="1" x14ac:dyDescent="0.25">
      <c r="A2" s="86" t="s">
        <v>92</v>
      </c>
      <c r="B2" s="87" t="s">
        <v>93</v>
      </c>
      <c r="C2" s="86" t="s">
        <v>94</v>
      </c>
      <c r="D2" s="88" t="s">
        <v>95</v>
      </c>
      <c r="E2" s="88" t="s">
        <v>96</v>
      </c>
      <c r="F2" s="88" t="s">
        <v>97</v>
      </c>
      <c r="G2" s="88" t="s">
        <v>343</v>
      </c>
      <c r="H2" s="89" t="s">
        <v>344</v>
      </c>
      <c r="I2" s="1" t="s">
        <v>98</v>
      </c>
    </row>
    <row r="3" spans="1:9" ht="15.75" x14ac:dyDescent="0.25">
      <c r="A3" s="2">
        <v>1</v>
      </c>
      <c r="B3" s="3" t="s">
        <v>99</v>
      </c>
      <c r="C3" s="4" t="s">
        <v>14</v>
      </c>
      <c r="D3" s="5">
        <v>670</v>
      </c>
      <c r="E3" s="5">
        <v>110</v>
      </c>
      <c r="F3" s="5">
        <f t="shared" ref="F3:F14" si="0">+E3*D3</f>
        <v>73700</v>
      </c>
      <c r="G3" s="5">
        <v>18512</v>
      </c>
      <c r="H3" s="90">
        <f>G3/F3</f>
        <v>0.25118046132971505</v>
      </c>
      <c r="I3" s="5">
        <v>591428</v>
      </c>
    </row>
    <row r="4" spans="1:9" ht="15.75" x14ac:dyDescent="0.25">
      <c r="A4" s="2">
        <v>2</v>
      </c>
      <c r="B4" s="3" t="s">
        <v>100</v>
      </c>
      <c r="C4" s="4" t="s">
        <v>14</v>
      </c>
      <c r="D4" s="5">
        <v>174</v>
      </c>
      <c r="E4" s="5">
        <v>110</v>
      </c>
      <c r="F4" s="5">
        <f t="shared" si="0"/>
        <v>19140</v>
      </c>
      <c r="G4" s="5">
        <v>343</v>
      </c>
      <c r="H4" s="90">
        <f t="shared" ref="H4:H52" si="1">G4/F4</f>
        <v>1.7920585161964472E-2</v>
      </c>
      <c r="I4" s="5">
        <v>124749</v>
      </c>
    </row>
    <row r="5" spans="1:9" ht="15.75" x14ac:dyDescent="0.25">
      <c r="A5" s="2">
        <v>3</v>
      </c>
      <c r="B5" s="3" t="s">
        <v>101</v>
      </c>
      <c r="C5" s="4" t="s">
        <v>14</v>
      </c>
      <c r="D5" s="5">
        <v>68</v>
      </c>
      <c r="E5" s="5">
        <v>110</v>
      </c>
      <c r="F5" s="5">
        <f t="shared" si="0"/>
        <v>7480</v>
      </c>
      <c r="G5" s="5">
        <v>968</v>
      </c>
      <c r="H5" s="90">
        <f t="shared" si="1"/>
        <v>0.12941176470588237</v>
      </c>
      <c r="I5" s="5">
        <v>26282</v>
      </c>
    </row>
    <row r="6" spans="1:9" ht="15.75" x14ac:dyDescent="0.25">
      <c r="A6" s="2">
        <v>4</v>
      </c>
      <c r="B6" s="3" t="s">
        <v>102</v>
      </c>
      <c r="C6" s="4" t="s">
        <v>14</v>
      </c>
      <c r="D6" s="5">
        <v>260</v>
      </c>
      <c r="E6" s="5">
        <v>110</v>
      </c>
      <c r="F6" s="5">
        <f t="shared" si="0"/>
        <v>28600</v>
      </c>
      <c r="G6" s="5">
        <v>7911</v>
      </c>
      <c r="H6" s="90">
        <f t="shared" si="1"/>
        <v>0.27660839160839162</v>
      </c>
      <c r="I6" s="5">
        <v>162620</v>
      </c>
    </row>
    <row r="7" spans="1:9" ht="15.75" x14ac:dyDescent="0.25">
      <c r="A7" s="2">
        <v>5</v>
      </c>
      <c r="B7" s="3" t="s">
        <v>103</v>
      </c>
      <c r="C7" s="4" t="s">
        <v>14</v>
      </c>
      <c r="D7" s="5">
        <v>171</v>
      </c>
      <c r="E7" s="5">
        <v>110</v>
      </c>
      <c r="F7" s="5">
        <f t="shared" si="0"/>
        <v>18810</v>
      </c>
      <c r="G7" s="5">
        <v>5581</v>
      </c>
      <c r="H7" s="90">
        <f t="shared" si="1"/>
        <v>0.29670388091440725</v>
      </c>
      <c r="I7" s="5">
        <v>123494</v>
      </c>
    </row>
    <row r="8" spans="1:9" ht="15.75" x14ac:dyDescent="0.25">
      <c r="A8" s="2">
        <v>6</v>
      </c>
      <c r="B8" s="3" t="s">
        <v>104</v>
      </c>
      <c r="C8" s="4" t="s">
        <v>14</v>
      </c>
      <c r="D8" s="5">
        <v>152</v>
      </c>
      <c r="E8" s="5">
        <v>110</v>
      </c>
      <c r="F8" s="5">
        <f t="shared" si="0"/>
        <v>16720</v>
      </c>
      <c r="G8" s="5">
        <v>3543</v>
      </c>
      <c r="H8" s="90">
        <f t="shared" si="1"/>
        <v>0.21190191387559809</v>
      </c>
      <c r="I8" s="5">
        <v>57347</v>
      </c>
    </row>
    <row r="9" spans="1:9" ht="15.75" x14ac:dyDescent="0.25">
      <c r="A9" s="2">
        <v>7</v>
      </c>
      <c r="B9" s="3" t="s">
        <v>105</v>
      </c>
      <c r="C9" s="4" t="s">
        <v>14</v>
      </c>
      <c r="D9" s="5">
        <v>68</v>
      </c>
      <c r="E9" s="5">
        <v>110</v>
      </c>
      <c r="F9" s="5">
        <f t="shared" si="0"/>
        <v>7480</v>
      </c>
      <c r="G9" s="5">
        <v>2517</v>
      </c>
      <c r="H9" s="90">
        <f t="shared" si="1"/>
        <v>0.33649732620320855</v>
      </c>
      <c r="I9" s="5">
        <v>58538</v>
      </c>
    </row>
    <row r="10" spans="1:9" ht="15.75" x14ac:dyDescent="0.25">
      <c r="A10" s="2">
        <v>8</v>
      </c>
      <c r="B10" s="3" t="s">
        <v>106</v>
      </c>
      <c r="C10" s="4" t="s">
        <v>14</v>
      </c>
      <c r="D10" s="5">
        <v>57</v>
      </c>
      <c r="E10" s="5">
        <v>110</v>
      </c>
      <c r="F10" s="5">
        <f t="shared" si="0"/>
        <v>6270</v>
      </c>
      <c r="G10" s="5">
        <v>657</v>
      </c>
      <c r="H10" s="90">
        <f t="shared" si="1"/>
        <v>0.10478468899521531</v>
      </c>
      <c r="I10" s="5">
        <v>46772</v>
      </c>
    </row>
    <row r="11" spans="1:9" ht="15.75" x14ac:dyDescent="0.25">
      <c r="A11" s="2">
        <v>9</v>
      </c>
      <c r="B11" s="91" t="s">
        <v>107</v>
      </c>
      <c r="C11" s="4" t="s">
        <v>14</v>
      </c>
      <c r="D11" s="5">
        <v>739</v>
      </c>
      <c r="E11" s="5">
        <v>110</v>
      </c>
      <c r="F11" s="5">
        <f t="shared" si="0"/>
        <v>81290</v>
      </c>
      <c r="G11" s="5">
        <v>16176</v>
      </c>
      <c r="H11" s="90">
        <f t="shared" si="1"/>
        <v>0.1989912658383565</v>
      </c>
      <c r="I11" s="5">
        <v>293062</v>
      </c>
    </row>
    <row r="12" spans="1:9" ht="15.75" x14ac:dyDescent="0.25">
      <c r="A12" s="2">
        <v>10</v>
      </c>
      <c r="B12" s="3" t="s">
        <v>108</v>
      </c>
      <c r="C12" s="4" t="s">
        <v>14</v>
      </c>
      <c r="D12" s="5">
        <v>1412</v>
      </c>
      <c r="E12" s="5">
        <v>110</v>
      </c>
      <c r="F12" s="5">
        <f t="shared" si="0"/>
        <v>155320</v>
      </c>
      <c r="G12" s="5">
        <v>44093</v>
      </c>
      <c r="H12" s="90">
        <f t="shared" si="1"/>
        <v>0.28388488282255986</v>
      </c>
      <c r="I12" s="5">
        <v>1419541</v>
      </c>
    </row>
    <row r="13" spans="1:9" ht="15.75" x14ac:dyDescent="0.25">
      <c r="A13" s="2">
        <v>11</v>
      </c>
      <c r="B13" s="3" t="s">
        <v>109</v>
      </c>
      <c r="C13" s="4" t="s">
        <v>14</v>
      </c>
      <c r="D13" s="5">
        <v>245</v>
      </c>
      <c r="E13" s="5">
        <v>110</v>
      </c>
      <c r="F13" s="5">
        <f t="shared" si="0"/>
        <v>26950</v>
      </c>
      <c r="G13" s="5">
        <v>3074</v>
      </c>
      <c r="H13" s="90">
        <f t="shared" si="1"/>
        <v>0.11406307977736549</v>
      </c>
      <c r="I13" s="5">
        <v>98029</v>
      </c>
    </row>
    <row r="14" spans="1:9" ht="15.75" x14ac:dyDescent="0.25">
      <c r="A14" s="2">
        <v>12</v>
      </c>
      <c r="B14" s="3" t="s">
        <v>110</v>
      </c>
      <c r="C14" s="4" t="s">
        <v>14</v>
      </c>
      <c r="D14" s="5">
        <v>271</v>
      </c>
      <c r="E14" s="5">
        <v>110</v>
      </c>
      <c r="F14" s="5">
        <f t="shared" si="0"/>
        <v>29810</v>
      </c>
      <c r="G14" s="5">
        <v>6377</v>
      </c>
      <c r="H14" s="90">
        <f t="shared" si="1"/>
        <v>0.21392150285139214</v>
      </c>
      <c r="I14" s="5">
        <v>161174</v>
      </c>
    </row>
    <row r="15" spans="1:9" ht="15.75" x14ac:dyDescent="0.25">
      <c r="A15" s="6"/>
      <c r="B15" s="7" t="s">
        <v>345</v>
      </c>
      <c r="C15" s="8"/>
      <c r="D15" s="9">
        <f>SUM(D3:D14)</f>
        <v>4287</v>
      </c>
      <c r="E15" s="9"/>
      <c r="F15" s="9">
        <f>SUM(F3:F14)</f>
        <v>471570</v>
      </c>
      <c r="G15" s="9">
        <f>SUM(G3:G14)</f>
        <v>109752</v>
      </c>
      <c r="H15" s="92">
        <f t="shared" si="1"/>
        <v>0.23273745149182518</v>
      </c>
      <c r="I15" s="9">
        <f>SUM(I3:I14)</f>
        <v>3163036</v>
      </c>
    </row>
    <row r="16" spans="1:9" ht="15.75" x14ac:dyDescent="0.25">
      <c r="A16" s="2">
        <v>13</v>
      </c>
      <c r="B16" s="3" t="s">
        <v>111</v>
      </c>
      <c r="C16" s="4" t="s">
        <v>112</v>
      </c>
      <c r="D16" s="5">
        <v>236</v>
      </c>
      <c r="E16" s="5">
        <v>75</v>
      </c>
      <c r="F16" s="5">
        <f>D16*E16</f>
        <v>17700</v>
      </c>
      <c r="G16" s="5">
        <v>5336</v>
      </c>
      <c r="H16" s="90">
        <f t="shared" si="1"/>
        <v>0.3014689265536723</v>
      </c>
      <c r="I16" s="5">
        <v>37287</v>
      </c>
    </row>
    <row r="17" spans="1:9" ht="15.75" x14ac:dyDescent="0.25">
      <c r="A17" s="2">
        <v>14</v>
      </c>
      <c r="B17" s="3" t="s">
        <v>113</v>
      </c>
      <c r="C17" s="4" t="s">
        <v>112</v>
      </c>
      <c r="D17" s="5">
        <v>545</v>
      </c>
      <c r="E17" s="5">
        <v>75</v>
      </c>
      <c r="F17" s="5">
        <f t="shared" ref="F17:F38" si="2">D17*E17</f>
        <v>40875</v>
      </c>
      <c r="G17" s="5">
        <v>1885</v>
      </c>
      <c r="H17" s="90">
        <f t="shared" si="1"/>
        <v>4.6116207951070333E-2</v>
      </c>
      <c r="I17" s="5">
        <v>61966</v>
      </c>
    </row>
    <row r="18" spans="1:9" ht="15.75" x14ac:dyDescent="0.25">
      <c r="A18" s="2">
        <v>15</v>
      </c>
      <c r="B18" s="3" t="s">
        <v>114</v>
      </c>
      <c r="C18" s="4" t="s">
        <v>112</v>
      </c>
      <c r="D18" s="5">
        <v>431</v>
      </c>
      <c r="E18" s="5">
        <v>75</v>
      </c>
      <c r="F18" s="5">
        <f t="shared" si="2"/>
        <v>32325</v>
      </c>
      <c r="G18" s="5">
        <v>954</v>
      </c>
      <c r="H18" s="90">
        <f t="shared" si="1"/>
        <v>2.951276102088167E-2</v>
      </c>
      <c r="I18" s="5">
        <v>63847</v>
      </c>
    </row>
    <row r="19" spans="1:9" ht="15.75" x14ac:dyDescent="0.25">
      <c r="A19" s="2">
        <v>16</v>
      </c>
      <c r="B19" s="3" t="s">
        <v>115</v>
      </c>
      <c r="C19" s="4" t="s">
        <v>112</v>
      </c>
      <c r="D19" s="5">
        <v>86</v>
      </c>
      <c r="E19" s="5">
        <v>75</v>
      </c>
      <c r="F19" s="5">
        <f t="shared" si="2"/>
        <v>6450</v>
      </c>
      <c r="G19" s="5">
        <v>1668</v>
      </c>
      <c r="H19" s="90">
        <f t="shared" si="1"/>
        <v>0.25860465116279069</v>
      </c>
      <c r="I19" s="5">
        <v>37922</v>
      </c>
    </row>
    <row r="20" spans="1:9" ht="15.75" x14ac:dyDescent="0.25">
      <c r="A20" s="2">
        <v>17</v>
      </c>
      <c r="B20" s="3" t="s">
        <v>116</v>
      </c>
      <c r="C20" s="4" t="s">
        <v>28</v>
      </c>
      <c r="D20" s="5">
        <v>45</v>
      </c>
      <c r="E20" s="5">
        <v>45</v>
      </c>
      <c r="F20" s="5">
        <f t="shared" si="2"/>
        <v>2025</v>
      </c>
      <c r="G20" s="5">
        <v>10</v>
      </c>
      <c r="H20" s="90">
        <f t="shared" si="1"/>
        <v>4.9382716049382715E-3</v>
      </c>
      <c r="I20" s="5">
        <v>2111</v>
      </c>
    </row>
    <row r="21" spans="1:9" ht="15.75" x14ac:dyDescent="0.25">
      <c r="A21" s="2">
        <v>18</v>
      </c>
      <c r="B21" s="3" t="s">
        <v>117</v>
      </c>
      <c r="C21" s="4" t="s">
        <v>28</v>
      </c>
      <c r="D21" s="5">
        <v>22</v>
      </c>
      <c r="E21" s="5">
        <v>45</v>
      </c>
      <c r="F21" s="5">
        <f t="shared" si="2"/>
        <v>990</v>
      </c>
      <c r="G21" s="5">
        <v>0</v>
      </c>
      <c r="H21" s="90">
        <f t="shared" si="1"/>
        <v>0</v>
      </c>
      <c r="I21" s="5">
        <v>604</v>
      </c>
    </row>
    <row r="22" spans="1:9" ht="15.75" x14ac:dyDescent="0.25">
      <c r="A22" s="2">
        <v>19</v>
      </c>
      <c r="B22" s="3" t="s">
        <v>118</v>
      </c>
      <c r="C22" s="4" t="s">
        <v>28</v>
      </c>
      <c r="D22" s="5">
        <v>11</v>
      </c>
      <c r="E22" s="5">
        <v>45</v>
      </c>
      <c r="F22" s="5">
        <f t="shared" si="2"/>
        <v>495</v>
      </c>
      <c r="G22" s="5">
        <v>0</v>
      </c>
      <c r="H22" s="90">
        <f t="shared" si="1"/>
        <v>0</v>
      </c>
      <c r="I22" s="5">
        <v>111</v>
      </c>
    </row>
    <row r="23" spans="1:9" ht="15.75" x14ac:dyDescent="0.25">
      <c r="A23" s="2">
        <v>20</v>
      </c>
      <c r="B23" s="3" t="s">
        <v>119</v>
      </c>
      <c r="C23" s="4" t="s">
        <v>28</v>
      </c>
      <c r="D23" s="5">
        <v>24</v>
      </c>
      <c r="E23" s="5">
        <v>45</v>
      </c>
      <c r="F23" s="5">
        <f t="shared" si="2"/>
        <v>1080</v>
      </c>
      <c r="G23" s="5">
        <v>123</v>
      </c>
      <c r="H23" s="90">
        <f t="shared" si="1"/>
        <v>0.11388888888888889</v>
      </c>
      <c r="I23" s="5">
        <v>1756</v>
      </c>
    </row>
    <row r="24" spans="1:9" ht="15.75" x14ac:dyDescent="0.25">
      <c r="A24" s="2">
        <v>21</v>
      </c>
      <c r="B24" s="3" t="s">
        <v>120</v>
      </c>
      <c r="C24" s="4" t="s">
        <v>28</v>
      </c>
      <c r="D24" s="5">
        <v>2</v>
      </c>
      <c r="E24" s="5">
        <v>45</v>
      </c>
      <c r="F24" s="5">
        <f t="shared" si="2"/>
        <v>90</v>
      </c>
      <c r="G24" s="5">
        <v>25</v>
      </c>
      <c r="H24" s="90">
        <f t="shared" si="1"/>
        <v>0.27777777777777779</v>
      </c>
      <c r="I24" s="5">
        <v>388</v>
      </c>
    </row>
    <row r="25" spans="1:9" ht="15.75" x14ac:dyDescent="0.25">
      <c r="A25" s="2">
        <v>22</v>
      </c>
      <c r="B25" s="3" t="s">
        <v>121</v>
      </c>
      <c r="C25" s="4" t="s">
        <v>28</v>
      </c>
      <c r="D25" s="5">
        <v>45</v>
      </c>
      <c r="E25" s="5">
        <v>45</v>
      </c>
      <c r="F25" s="5">
        <f t="shared" si="2"/>
        <v>2025</v>
      </c>
      <c r="G25" s="5">
        <v>66</v>
      </c>
      <c r="H25" s="90">
        <f t="shared" si="1"/>
        <v>3.259259259259259E-2</v>
      </c>
      <c r="I25" s="5">
        <v>7665</v>
      </c>
    </row>
    <row r="26" spans="1:9" ht="15.75" x14ac:dyDescent="0.25">
      <c r="A26" s="2">
        <v>23</v>
      </c>
      <c r="B26" s="3" t="s">
        <v>122</v>
      </c>
      <c r="C26" s="4" t="s">
        <v>28</v>
      </c>
      <c r="D26" s="5">
        <v>46</v>
      </c>
      <c r="E26" s="5">
        <v>45</v>
      </c>
      <c r="F26" s="5">
        <f t="shared" si="2"/>
        <v>2070</v>
      </c>
      <c r="G26" s="5">
        <v>15</v>
      </c>
      <c r="H26" s="90">
        <f t="shared" si="1"/>
        <v>7.246376811594203E-3</v>
      </c>
      <c r="I26" s="5">
        <v>2171</v>
      </c>
    </row>
    <row r="27" spans="1:9" ht="15.75" x14ac:dyDescent="0.25">
      <c r="A27" s="2">
        <v>24</v>
      </c>
      <c r="B27" s="3" t="s">
        <v>123</v>
      </c>
      <c r="C27" s="4" t="s">
        <v>28</v>
      </c>
      <c r="D27" s="5">
        <v>10</v>
      </c>
      <c r="E27" s="5">
        <v>45</v>
      </c>
      <c r="F27" s="5">
        <f t="shared" si="2"/>
        <v>450</v>
      </c>
      <c r="G27" s="5">
        <v>72</v>
      </c>
      <c r="H27" s="90">
        <f t="shared" si="1"/>
        <v>0.16</v>
      </c>
      <c r="I27" s="5">
        <v>5331</v>
      </c>
    </row>
    <row r="28" spans="1:9" ht="15.75" x14ac:dyDescent="0.25">
      <c r="A28" s="2">
        <v>25</v>
      </c>
      <c r="B28" s="3" t="s">
        <v>124</v>
      </c>
      <c r="C28" s="4" t="s">
        <v>28</v>
      </c>
      <c r="D28" s="5">
        <v>94</v>
      </c>
      <c r="E28" s="5">
        <v>45</v>
      </c>
      <c r="F28" s="5">
        <f t="shared" si="2"/>
        <v>4230</v>
      </c>
      <c r="G28" s="5">
        <v>441</v>
      </c>
      <c r="H28" s="90">
        <f t="shared" si="1"/>
        <v>0.10425531914893617</v>
      </c>
      <c r="I28" s="5">
        <v>10175</v>
      </c>
    </row>
    <row r="29" spans="1:9" ht="15.75" x14ac:dyDescent="0.25">
      <c r="A29" s="2">
        <v>26</v>
      </c>
      <c r="B29" s="3" t="s">
        <v>125</v>
      </c>
      <c r="C29" s="4" t="s">
        <v>28</v>
      </c>
      <c r="D29" s="5">
        <v>10</v>
      </c>
      <c r="E29" s="5">
        <v>45</v>
      </c>
      <c r="F29" s="5">
        <f t="shared" si="2"/>
        <v>450</v>
      </c>
      <c r="G29" s="5">
        <v>14</v>
      </c>
      <c r="H29" s="90">
        <f t="shared" si="1"/>
        <v>3.111111111111111E-2</v>
      </c>
      <c r="I29" s="5">
        <v>361</v>
      </c>
    </row>
    <row r="30" spans="1:9" ht="15.75" x14ac:dyDescent="0.25">
      <c r="A30" s="2">
        <v>27</v>
      </c>
      <c r="B30" s="3" t="s">
        <v>126</v>
      </c>
      <c r="C30" s="4" t="s">
        <v>28</v>
      </c>
      <c r="D30" s="5">
        <v>3</v>
      </c>
      <c r="E30" s="5">
        <v>45</v>
      </c>
      <c r="F30" s="5">
        <f t="shared" si="2"/>
        <v>135</v>
      </c>
      <c r="G30" s="5">
        <v>0</v>
      </c>
      <c r="H30" s="90">
        <f t="shared" si="1"/>
        <v>0</v>
      </c>
      <c r="I30" s="5">
        <v>3</v>
      </c>
    </row>
    <row r="31" spans="1:9" ht="15.75" x14ac:dyDescent="0.25">
      <c r="A31" s="2">
        <v>28</v>
      </c>
      <c r="B31" s="3" t="s">
        <v>127</v>
      </c>
      <c r="C31" s="4" t="s">
        <v>28</v>
      </c>
      <c r="D31" s="5">
        <v>3</v>
      </c>
      <c r="E31" s="5">
        <v>45</v>
      </c>
      <c r="F31" s="5">
        <f t="shared" si="2"/>
        <v>135</v>
      </c>
      <c r="G31" s="5">
        <v>61</v>
      </c>
      <c r="H31" s="90">
        <f t="shared" si="1"/>
        <v>0.45185185185185184</v>
      </c>
      <c r="I31" s="5">
        <v>1781</v>
      </c>
    </row>
    <row r="32" spans="1:9" ht="15.75" x14ac:dyDescent="0.25">
      <c r="A32" s="2">
        <v>29</v>
      </c>
      <c r="B32" s="3" t="s">
        <v>128</v>
      </c>
      <c r="C32" s="4" t="s">
        <v>28</v>
      </c>
      <c r="D32" s="5">
        <v>15</v>
      </c>
      <c r="E32" s="5">
        <v>45</v>
      </c>
      <c r="F32" s="5">
        <f t="shared" si="2"/>
        <v>675</v>
      </c>
      <c r="G32" s="5">
        <v>45</v>
      </c>
      <c r="H32" s="90">
        <f t="shared" si="1"/>
        <v>6.6666666666666666E-2</v>
      </c>
      <c r="I32" s="5">
        <v>1541</v>
      </c>
    </row>
    <row r="33" spans="1:9" ht="15.75" x14ac:dyDescent="0.25">
      <c r="A33" s="2">
        <v>30</v>
      </c>
      <c r="B33" s="3" t="s">
        <v>129</v>
      </c>
      <c r="C33" s="4" t="s">
        <v>28</v>
      </c>
      <c r="D33" s="5">
        <v>2</v>
      </c>
      <c r="E33" s="5">
        <v>45</v>
      </c>
      <c r="F33" s="5">
        <f t="shared" si="2"/>
        <v>90</v>
      </c>
      <c r="G33" s="5">
        <v>0</v>
      </c>
      <c r="H33" s="90">
        <f t="shared" si="1"/>
        <v>0</v>
      </c>
      <c r="I33" s="5">
        <v>53</v>
      </c>
    </row>
    <row r="34" spans="1:9" ht="15.75" x14ac:dyDescent="0.25">
      <c r="A34" s="2">
        <v>31</v>
      </c>
      <c r="B34" s="3" t="s">
        <v>130</v>
      </c>
      <c r="C34" s="4" t="s">
        <v>28</v>
      </c>
      <c r="D34" s="5">
        <v>3</v>
      </c>
      <c r="E34" s="5">
        <v>45</v>
      </c>
      <c r="F34" s="5">
        <f t="shared" si="2"/>
        <v>135</v>
      </c>
      <c r="G34" s="5">
        <v>0</v>
      </c>
      <c r="H34" s="90">
        <f t="shared" si="1"/>
        <v>0</v>
      </c>
      <c r="I34" s="5">
        <v>36</v>
      </c>
    </row>
    <row r="35" spans="1:9" ht="15.75" x14ac:dyDescent="0.25">
      <c r="A35" s="2">
        <v>32</v>
      </c>
      <c r="B35" s="3" t="s">
        <v>131</v>
      </c>
      <c r="C35" s="4" t="s">
        <v>28</v>
      </c>
      <c r="D35" s="5">
        <v>2</v>
      </c>
      <c r="E35" s="5">
        <v>45</v>
      </c>
      <c r="F35" s="5">
        <f t="shared" si="2"/>
        <v>90</v>
      </c>
      <c r="G35" s="5">
        <v>0</v>
      </c>
      <c r="H35" s="90">
        <f t="shared" si="1"/>
        <v>0</v>
      </c>
      <c r="I35" s="5">
        <v>22</v>
      </c>
    </row>
    <row r="36" spans="1:9" ht="15.75" x14ac:dyDescent="0.25">
      <c r="A36" s="2">
        <v>33</v>
      </c>
      <c r="B36" s="3" t="s">
        <v>132</v>
      </c>
      <c r="C36" s="4" t="s">
        <v>28</v>
      </c>
      <c r="D36" s="5">
        <v>3</v>
      </c>
      <c r="E36" s="5">
        <v>45</v>
      </c>
      <c r="F36" s="5">
        <f t="shared" si="2"/>
        <v>135</v>
      </c>
      <c r="G36" s="5">
        <v>87</v>
      </c>
      <c r="H36" s="90">
        <f t="shared" si="1"/>
        <v>0.64444444444444449</v>
      </c>
      <c r="I36" s="5">
        <v>1172</v>
      </c>
    </row>
    <row r="37" spans="1:9" ht="15.75" x14ac:dyDescent="0.25">
      <c r="A37" s="2">
        <v>34</v>
      </c>
      <c r="B37" s="3" t="s">
        <v>133</v>
      </c>
      <c r="C37" s="4" t="s">
        <v>28</v>
      </c>
      <c r="D37" s="5">
        <v>4</v>
      </c>
      <c r="E37" s="5">
        <v>45</v>
      </c>
      <c r="F37" s="5">
        <f t="shared" si="2"/>
        <v>180</v>
      </c>
      <c r="G37" s="5">
        <v>25</v>
      </c>
      <c r="H37" s="90">
        <f t="shared" si="1"/>
        <v>0.1388888888888889</v>
      </c>
      <c r="I37" s="5">
        <v>334</v>
      </c>
    </row>
    <row r="38" spans="1:9" ht="15.75" x14ac:dyDescent="0.25">
      <c r="A38" s="2">
        <v>35</v>
      </c>
      <c r="B38" s="3" t="s">
        <v>134</v>
      </c>
      <c r="C38" s="4" t="s">
        <v>28</v>
      </c>
      <c r="D38" s="5">
        <v>79</v>
      </c>
      <c r="E38" s="5">
        <v>45</v>
      </c>
      <c r="F38" s="5">
        <f t="shared" si="2"/>
        <v>3555</v>
      </c>
      <c r="G38" s="5">
        <v>1224</v>
      </c>
      <c r="H38" s="90">
        <f t="shared" si="1"/>
        <v>0.34430379746835443</v>
      </c>
      <c r="I38" s="5">
        <v>26611</v>
      </c>
    </row>
    <row r="39" spans="1:9" ht="15.75" x14ac:dyDescent="0.25">
      <c r="A39" s="6"/>
      <c r="B39" s="7" t="s">
        <v>346</v>
      </c>
      <c r="C39" s="8"/>
      <c r="D39" s="9">
        <f>SUM(D16:D38)</f>
        <v>1721</v>
      </c>
      <c r="E39" s="9"/>
      <c r="F39" s="9">
        <f>SUM(F16:F38)</f>
        <v>116385</v>
      </c>
      <c r="G39" s="9">
        <f>SUM(G16:G38)</f>
        <v>12051</v>
      </c>
      <c r="H39" s="92">
        <f t="shared" si="1"/>
        <v>0.10354427116896507</v>
      </c>
      <c r="I39" s="9">
        <f>SUM(I16:I38)</f>
        <v>263248</v>
      </c>
    </row>
    <row r="40" spans="1:9" ht="15.75" x14ac:dyDescent="0.25">
      <c r="A40" s="2">
        <v>36</v>
      </c>
      <c r="B40" s="3" t="s">
        <v>135</v>
      </c>
      <c r="C40" s="4" t="s">
        <v>43</v>
      </c>
      <c r="D40" s="5">
        <v>1609</v>
      </c>
      <c r="E40" s="5">
        <v>110</v>
      </c>
      <c r="F40" s="5">
        <f>D40*E40</f>
        <v>176990</v>
      </c>
      <c r="G40" s="5">
        <v>109355</v>
      </c>
      <c r="H40" s="90">
        <f t="shared" si="1"/>
        <v>0.61785976608847959</v>
      </c>
      <c r="I40" s="5">
        <v>1264988</v>
      </c>
    </row>
    <row r="41" spans="1:9" ht="15.75" x14ac:dyDescent="0.25">
      <c r="A41" s="6"/>
      <c r="B41" s="7" t="s">
        <v>347</v>
      </c>
      <c r="C41" s="8"/>
      <c r="D41" s="9">
        <f>SUM(D40:D40)</f>
        <v>1609</v>
      </c>
      <c r="E41" s="9"/>
      <c r="F41" s="9">
        <f>SUM(F40:F40)</f>
        <v>176990</v>
      </c>
      <c r="G41" s="9">
        <f>SUM(G40:G40)</f>
        <v>109355</v>
      </c>
      <c r="H41" s="92">
        <f t="shared" si="1"/>
        <v>0.61785976608847959</v>
      </c>
      <c r="I41" s="9">
        <f>SUM(I40:I40)</f>
        <v>1264988</v>
      </c>
    </row>
    <row r="42" spans="1:9" ht="15.75" x14ac:dyDescent="0.25">
      <c r="A42" s="2">
        <v>37</v>
      </c>
      <c r="B42" s="3" t="s">
        <v>136</v>
      </c>
      <c r="C42" s="4" t="s">
        <v>137</v>
      </c>
      <c r="D42" s="5">
        <v>416</v>
      </c>
      <c r="E42" s="5">
        <v>20</v>
      </c>
      <c r="F42" s="5">
        <f>D42*E42</f>
        <v>8320</v>
      </c>
      <c r="G42" s="5">
        <v>49</v>
      </c>
      <c r="H42" s="90">
        <f t="shared" si="1"/>
        <v>5.8894230769230768E-3</v>
      </c>
      <c r="I42" s="5">
        <v>2402</v>
      </c>
    </row>
    <row r="43" spans="1:9" ht="15.75" x14ac:dyDescent="0.25">
      <c r="A43" s="6"/>
      <c r="B43" s="7" t="s">
        <v>348</v>
      </c>
      <c r="C43" s="8"/>
      <c r="D43" s="9">
        <f>SUM(D42)</f>
        <v>416</v>
      </c>
      <c r="E43" s="9">
        <f>SUM(E42)</f>
        <v>20</v>
      </c>
      <c r="F43" s="9">
        <v>8320</v>
      </c>
      <c r="G43" s="9">
        <v>49</v>
      </c>
      <c r="H43" s="90">
        <f t="shared" si="1"/>
        <v>5.8894230769230768E-3</v>
      </c>
      <c r="I43" s="9">
        <v>2402</v>
      </c>
    </row>
    <row r="44" spans="1:9" ht="15.75" x14ac:dyDescent="0.25">
      <c r="A44" s="2">
        <v>38</v>
      </c>
      <c r="B44" s="3" t="s">
        <v>138</v>
      </c>
      <c r="C44" s="4" t="s">
        <v>139</v>
      </c>
      <c r="D44" s="10">
        <v>194</v>
      </c>
      <c r="E44" s="5">
        <v>70</v>
      </c>
      <c r="F44" s="5">
        <f>D44*E44</f>
        <v>13580</v>
      </c>
      <c r="G44" s="5">
        <v>3743</v>
      </c>
      <c r="H44" s="90">
        <f t="shared" si="1"/>
        <v>0.27562592047128132</v>
      </c>
      <c r="I44" s="5">
        <v>87973</v>
      </c>
    </row>
    <row r="45" spans="1:9" ht="15.75" x14ac:dyDescent="0.25">
      <c r="A45" s="2">
        <v>39</v>
      </c>
      <c r="B45" s="3" t="s">
        <v>140</v>
      </c>
      <c r="C45" s="4" t="s">
        <v>139</v>
      </c>
      <c r="D45" s="10">
        <v>4</v>
      </c>
      <c r="E45" s="5">
        <v>70</v>
      </c>
      <c r="F45" s="5">
        <f t="shared" ref="F45:F49" si="3">D45*E45</f>
        <v>280</v>
      </c>
      <c r="G45" s="5">
        <v>1</v>
      </c>
      <c r="H45" s="90">
        <f t="shared" si="1"/>
        <v>3.5714285714285713E-3</v>
      </c>
      <c r="I45" s="5">
        <v>126</v>
      </c>
    </row>
    <row r="46" spans="1:9" ht="15.75" x14ac:dyDescent="0.25">
      <c r="A46" s="2">
        <v>40</v>
      </c>
      <c r="B46" s="3" t="s">
        <v>141</v>
      </c>
      <c r="C46" s="4" t="s">
        <v>139</v>
      </c>
      <c r="D46" s="10">
        <v>35</v>
      </c>
      <c r="E46" s="5">
        <v>70</v>
      </c>
      <c r="F46" s="5">
        <f t="shared" si="3"/>
        <v>2450</v>
      </c>
      <c r="G46" s="5">
        <v>0</v>
      </c>
      <c r="H46" s="90">
        <f t="shared" si="1"/>
        <v>0</v>
      </c>
      <c r="I46" s="5">
        <v>106</v>
      </c>
    </row>
    <row r="47" spans="1:9" ht="15.75" x14ac:dyDescent="0.25">
      <c r="A47" s="2">
        <v>41</v>
      </c>
      <c r="B47" s="3" t="s">
        <v>142</v>
      </c>
      <c r="C47" s="4" t="s">
        <v>139</v>
      </c>
      <c r="D47" s="10">
        <v>11</v>
      </c>
      <c r="E47" s="5">
        <v>70</v>
      </c>
      <c r="F47" s="5">
        <f t="shared" si="3"/>
        <v>770</v>
      </c>
      <c r="G47" s="5">
        <v>0</v>
      </c>
      <c r="H47" s="90">
        <f t="shared" si="1"/>
        <v>0</v>
      </c>
      <c r="I47" s="5">
        <v>787</v>
      </c>
    </row>
    <row r="48" spans="1:9" ht="15.75" x14ac:dyDescent="0.25">
      <c r="A48" s="2">
        <v>42</v>
      </c>
      <c r="B48" s="3" t="s">
        <v>143</v>
      </c>
      <c r="C48" s="4" t="s">
        <v>139</v>
      </c>
      <c r="D48" s="10">
        <v>37</v>
      </c>
      <c r="E48" s="5">
        <v>70</v>
      </c>
      <c r="F48" s="5">
        <f t="shared" si="3"/>
        <v>2590</v>
      </c>
      <c r="G48" s="5">
        <v>351</v>
      </c>
      <c r="H48" s="90">
        <f t="shared" si="1"/>
        <v>0.13552123552123552</v>
      </c>
      <c r="I48" s="5">
        <v>4921</v>
      </c>
    </row>
    <row r="49" spans="1:9" ht="15.75" x14ac:dyDescent="0.25">
      <c r="A49" s="2">
        <v>43</v>
      </c>
      <c r="B49" s="3" t="s">
        <v>349</v>
      </c>
      <c r="C49" s="4" t="s">
        <v>139</v>
      </c>
      <c r="D49" s="5">
        <v>2</v>
      </c>
      <c r="E49" s="5">
        <v>70</v>
      </c>
      <c r="F49" s="5">
        <f t="shared" si="3"/>
        <v>140</v>
      </c>
      <c r="G49" s="5">
        <v>0</v>
      </c>
      <c r="H49" s="90">
        <f t="shared" si="1"/>
        <v>0</v>
      </c>
      <c r="I49" s="5">
        <v>0</v>
      </c>
    </row>
    <row r="50" spans="1:9" ht="15.75" x14ac:dyDescent="0.25">
      <c r="A50" s="2">
        <v>44</v>
      </c>
      <c r="B50" s="3" t="s">
        <v>144</v>
      </c>
      <c r="C50" s="4" t="s">
        <v>139</v>
      </c>
      <c r="D50" s="10">
        <v>9</v>
      </c>
      <c r="E50" s="5">
        <v>70</v>
      </c>
      <c r="F50" s="5">
        <f>D50*E50</f>
        <v>630</v>
      </c>
      <c r="G50" s="5">
        <v>0</v>
      </c>
      <c r="H50" s="90">
        <f>G50/F50</f>
        <v>0</v>
      </c>
      <c r="I50" s="5">
        <v>4</v>
      </c>
    </row>
    <row r="51" spans="1:9" ht="15.75" x14ac:dyDescent="0.25">
      <c r="A51" s="6"/>
      <c r="B51" s="7" t="s">
        <v>145</v>
      </c>
      <c r="C51" s="8"/>
      <c r="D51" s="9">
        <f>SUM(D44:D50)</f>
        <v>292</v>
      </c>
      <c r="E51" s="9"/>
      <c r="F51" s="9">
        <f>SUM(F44:F50)</f>
        <v>20440</v>
      </c>
      <c r="G51" s="9">
        <f>SUM(G44:G50)</f>
        <v>4095</v>
      </c>
      <c r="H51" s="92">
        <f t="shared" si="1"/>
        <v>0.20034246575342465</v>
      </c>
      <c r="I51" s="9">
        <f>SUM(I44:I50)</f>
        <v>93917</v>
      </c>
    </row>
    <row r="52" spans="1:9" ht="15.75" x14ac:dyDescent="0.25">
      <c r="A52" s="2"/>
      <c r="B52" s="7" t="s">
        <v>84</v>
      </c>
      <c r="C52" s="4"/>
      <c r="D52" s="9">
        <f>+D51+D43+D41+D39+D15</f>
        <v>8325</v>
      </c>
      <c r="E52" s="9"/>
      <c r="F52" s="9">
        <f>+F51+F43+F41+F39+F15</f>
        <v>793705</v>
      </c>
      <c r="G52" s="9">
        <f>+G51+G43+G41+G39+G15</f>
        <v>235302</v>
      </c>
      <c r="H52" s="92">
        <f t="shared" si="1"/>
        <v>0.29646027176343853</v>
      </c>
      <c r="I52" s="9">
        <f>SUM(I51+I43+I41+I39+I15)</f>
        <v>4787591</v>
      </c>
    </row>
  </sheetData>
  <mergeCells count="1">
    <mergeCell ref="A1:I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8E300E-1278-4AD0-B31C-5521A3520D26}">
  <dimension ref="A1:H44"/>
  <sheetViews>
    <sheetView topLeftCell="A21" workbookViewId="0">
      <selection activeCell="L35" sqref="L35"/>
    </sheetView>
  </sheetViews>
  <sheetFormatPr defaultRowHeight="15" x14ac:dyDescent="0.25"/>
  <cols>
    <col min="2" max="2" width="27.5703125" customWidth="1"/>
    <col min="3" max="3" width="13.140625" bestFit="1" customWidth="1"/>
    <col min="4" max="4" width="12" bestFit="1" customWidth="1"/>
    <col min="5" max="5" width="17.28515625" customWidth="1"/>
    <col min="6" max="6" width="21.28515625" customWidth="1"/>
    <col min="7" max="7" width="16.85546875" customWidth="1"/>
    <col min="8" max="8" width="20.5703125" customWidth="1"/>
  </cols>
  <sheetData>
    <row r="1" spans="1:8" ht="26.25" x14ac:dyDescent="0.4">
      <c r="A1" s="96" t="s">
        <v>350</v>
      </c>
      <c r="B1" s="97"/>
      <c r="C1" s="97"/>
      <c r="D1" s="97"/>
      <c r="E1" s="97"/>
      <c r="F1" s="97"/>
      <c r="G1" s="97"/>
      <c r="H1" s="98"/>
    </row>
    <row r="2" spans="1:8" ht="66" x14ac:dyDescent="0.25">
      <c r="A2" s="11" t="s">
        <v>146</v>
      </c>
      <c r="B2" s="12" t="s">
        <v>147</v>
      </c>
      <c r="C2" s="11" t="s">
        <v>148</v>
      </c>
      <c r="D2" s="11" t="s">
        <v>149</v>
      </c>
      <c r="E2" s="11" t="s">
        <v>351</v>
      </c>
      <c r="F2" s="11" t="s">
        <v>352</v>
      </c>
      <c r="G2" s="99" t="s">
        <v>150</v>
      </c>
      <c r="H2" s="11" t="s">
        <v>151</v>
      </c>
    </row>
    <row r="3" spans="1:8" ht="16.5" x14ac:dyDescent="0.25">
      <c r="A3" s="11">
        <v>1</v>
      </c>
      <c r="B3" s="13" t="s">
        <v>152</v>
      </c>
      <c r="C3" s="14" t="s">
        <v>153</v>
      </c>
      <c r="D3" s="14">
        <v>317</v>
      </c>
      <c r="E3" s="14">
        <v>29670</v>
      </c>
      <c r="F3" s="14">
        <v>4510</v>
      </c>
      <c r="G3" s="100">
        <f t="shared" ref="G3:G43" si="0">F3/E3</f>
        <v>0.15200539265251095</v>
      </c>
      <c r="H3" s="14">
        <v>142702</v>
      </c>
    </row>
    <row r="4" spans="1:8" ht="16.5" x14ac:dyDescent="0.25">
      <c r="A4" s="11">
        <v>2</v>
      </c>
      <c r="B4" s="13" t="s">
        <v>154</v>
      </c>
      <c r="C4" s="14" t="s">
        <v>155</v>
      </c>
      <c r="D4" s="14">
        <v>249</v>
      </c>
      <c r="E4" s="14">
        <v>23370</v>
      </c>
      <c r="F4" s="14">
        <v>8920</v>
      </c>
      <c r="G4" s="101">
        <f t="shared" si="0"/>
        <v>0.38168592212237912</v>
      </c>
      <c r="H4" s="14">
        <v>146598</v>
      </c>
    </row>
    <row r="5" spans="1:8" ht="16.5" x14ac:dyDescent="0.25">
      <c r="A5" s="11">
        <v>3</v>
      </c>
      <c r="B5" s="13" t="s">
        <v>156</v>
      </c>
      <c r="C5" s="14" t="s">
        <v>157</v>
      </c>
      <c r="D5" s="14">
        <v>71</v>
      </c>
      <c r="E5" s="14">
        <v>6105</v>
      </c>
      <c r="F5" s="14">
        <v>2012</v>
      </c>
      <c r="G5" s="100">
        <f t="shared" si="0"/>
        <v>0.32956592956592956</v>
      </c>
      <c r="H5" s="14">
        <v>50111</v>
      </c>
    </row>
    <row r="6" spans="1:8" ht="16.5" x14ac:dyDescent="0.25">
      <c r="A6" s="11">
        <v>4</v>
      </c>
      <c r="B6" s="13" t="s">
        <v>158</v>
      </c>
      <c r="C6" s="14" t="s">
        <v>153</v>
      </c>
      <c r="D6" s="14">
        <v>144</v>
      </c>
      <c r="E6" s="14">
        <v>13395</v>
      </c>
      <c r="F6" s="14">
        <v>5434</v>
      </c>
      <c r="G6" s="101">
        <f t="shared" si="0"/>
        <v>0.4056737588652482</v>
      </c>
      <c r="H6" s="14">
        <v>116019</v>
      </c>
    </row>
    <row r="7" spans="1:8" ht="16.5" x14ac:dyDescent="0.25">
      <c r="A7" s="11">
        <v>5</v>
      </c>
      <c r="B7" s="13" t="s">
        <v>159</v>
      </c>
      <c r="C7" s="14" t="s">
        <v>160</v>
      </c>
      <c r="D7" s="14">
        <v>132</v>
      </c>
      <c r="E7" s="14">
        <v>12475</v>
      </c>
      <c r="F7" s="14">
        <v>5746</v>
      </c>
      <c r="G7" s="101">
        <f t="shared" si="0"/>
        <v>0.46060120240480962</v>
      </c>
      <c r="H7" s="14">
        <v>88045</v>
      </c>
    </row>
    <row r="8" spans="1:8" ht="16.5" x14ac:dyDescent="0.25">
      <c r="A8" s="11">
        <v>6</v>
      </c>
      <c r="B8" s="13" t="s">
        <v>161</v>
      </c>
      <c r="C8" s="14" t="s">
        <v>157</v>
      </c>
      <c r="D8" s="14">
        <v>117</v>
      </c>
      <c r="E8" s="14">
        <v>10725</v>
      </c>
      <c r="F8" s="14">
        <v>4609</v>
      </c>
      <c r="G8" s="101">
        <f t="shared" si="0"/>
        <v>0.42974358974358973</v>
      </c>
      <c r="H8" s="14">
        <v>100487</v>
      </c>
    </row>
    <row r="9" spans="1:8" ht="16.5" x14ac:dyDescent="0.25">
      <c r="A9" s="11">
        <v>7</v>
      </c>
      <c r="B9" s="13" t="s">
        <v>162</v>
      </c>
      <c r="C9" s="14" t="s">
        <v>153</v>
      </c>
      <c r="D9" s="14">
        <v>109</v>
      </c>
      <c r="E9" s="14">
        <v>10780</v>
      </c>
      <c r="F9" s="14">
        <v>4342</v>
      </c>
      <c r="G9" s="101">
        <f t="shared" si="0"/>
        <v>0.40278293135435994</v>
      </c>
      <c r="H9" s="14">
        <v>86603</v>
      </c>
    </row>
    <row r="10" spans="1:8" ht="16.5" x14ac:dyDescent="0.25">
      <c r="A10" s="11">
        <v>8</v>
      </c>
      <c r="B10" s="13" t="s">
        <v>163</v>
      </c>
      <c r="C10" s="14" t="s">
        <v>155</v>
      </c>
      <c r="D10" s="14">
        <v>134</v>
      </c>
      <c r="E10" s="14">
        <v>13850</v>
      </c>
      <c r="F10" s="14">
        <v>4136</v>
      </c>
      <c r="G10" s="100">
        <f t="shared" si="0"/>
        <v>0.29862815884476535</v>
      </c>
      <c r="H10" s="14">
        <v>88483</v>
      </c>
    </row>
    <row r="11" spans="1:8" ht="16.5" x14ac:dyDescent="0.25">
      <c r="A11" s="11">
        <v>9</v>
      </c>
      <c r="B11" s="13" t="s">
        <v>164</v>
      </c>
      <c r="C11" s="14" t="s">
        <v>153</v>
      </c>
      <c r="D11" s="14">
        <v>257</v>
      </c>
      <c r="E11" s="14">
        <v>23690</v>
      </c>
      <c r="F11" s="14">
        <v>6534</v>
      </c>
      <c r="G11" s="100">
        <f t="shared" si="0"/>
        <v>0.27581257914731955</v>
      </c>
      <c r="H11" s="14">
        <v>188627</v>
      </c>
    </row>
    <row r="12" spans="1:8" ht="16.5" x14ac:dyDescent="0.25">
      <c r="A12" s="11">
        <v>10</v>
      </c>
      <c r="B12" s="13" t="s">
        <v>165</v>
      </c>
      <c r="C12" s="14" t="s">
        <v>157</v>
      </c>
      <c r="D12" s="14">
        <v>347</v>
      </c>
      <c r="E12" s="14">
        <v>34055</v>
      </c>
      <c r="F12" s="14">
        <v>9388</v>
      </c>
      <c r="G12" s="100">
        <f t="shared" si="0"/>
        <v>0.27567170753193365</v>
      </c>
      <c r="H12" s="14">
        <v>153896</v>
      </c>
    </row>
    <row r="13" spans="1:8" ht="16.5" x14ac:dyDescent="0.25">
      <c r="A13" s="11">
        <v>11</v>
      </c>
      <c r="B13" s="13" t="s">
        <v>166</v>
      </c>
      <c r="C13" s="14" t="s">
        <v>153</v>
      </c>
      <c r="D13" s="14">
        <v>138</v>
      </c>
      <c r="E13" s="14">
        <v>12915</v>
      </c>
      <c r="F13" s="14">
        <v>5701</v>
      </c>
      <c r="G13" s="101">
        <f t="shared" si="0"/>
        <v>0.44142469996128531</v>
      </c>
      <c r="H13" s="14">
        <v>87750</v>
      </c>
    </row>
    <row r="14" spans="1:8" ht="16.5" x14ac:dyDescent="0.25">
      <c r="A14" s="11">
        <v>12</v>
      </c>
      <c r="B14" s="13" t="s">
        <v>167</v>
      </c>
      <c r="C14" s="14" t="s">
        <v>153</v>
      </c>
      <c r="D14" s="14">
        <v>196</v>
      </c>
      <c r="E14" s="14">
        <v>18200</v>
      </c>
      <c r="F14" s="14">
        <v>4115</v>
      </c>
      <c r="G14" s="100">
        <f t="shared" si="0"/>
        <v>0.2260989010989011</v>
      </c>
      <c r="H14" s="14">
        <v>98918</v>
      </c>
    </row>
    <row r="15" spans="1:8" ht="16.5" x14ac:dyDescent="0.25">
      <c r="A15" s="11">
        <v>13</v>
      </c>
      <c r="B15" s="13" t="s">
        <v>168</v>
      </c>
      <c r="C15" s="14" t="s">
        <v>153</v>
      </c>
      <c r="D15" s="14">
        <v>217</v>
      </c>
      <c r="E15" s="14">
        <v>21720</v>
      </c>
      <c r="F15" s="14">
        <v>7688</v>
      </c>
      <c r="G15" s="100">
        <f t="shared" si="0"/>
        <v>0.35395948434622465</v>
      </c>
      <c r="H15" s="14">
        <v>114177</v>
      </c>
    </row>
    <row r="16" spans="1:8" ht="16.5" x14ac:dyDescent="0.25">
      <c r="A16" s="11">
        <v>14</v>
      </c>
      <c r="B16" s="13" t="s">
        <v>169</v>
      </c>
      <c r="C16" s="14" t="s">
        <v>170</v>
      </c>
      <c r="D16" s="14">
        <v>160</v>
      </c>
      <c r="E16" s="14">
        <v>15440</v>
      </c>
      <c r="F16" s="14">
        <v>5832</v>
      </c>
      <c r="G16" s="101">
        <f t="shared" si="0"/>
        <v>0.377720207253886</v>
      </c>
      <c r="H16" s="14">
        <v>117888</v>
      </c>
    </row>
    <row r="17" spans="1:8" ht="16.5" x14ac:dyDescent="0.25">
      <c r="A17" s="11">
        <v>15</v>
      </c>
      <c r="B17" s="13" t="s">
        <v>171</v>
      </c>
      <c r="C17" s="14" t="s">
        <v>155</v>
      </c>
      <c r="D17" s="14">
        <v>55</v>
      </c>
      <c r="E17" s="14">
        <v>5845</v>
      </c>
      <c r="F17" s="14">
        <v>2056</v>
      </c>
      <c r="G17" s="101">
        <f t="shared" si="0"/>
        <v>0.35175363558597089</v>
      </c>
      <c r="H17" s="14">
        <v>53711</v>
      </c>
    </row>
    <row r="18" spans="1:8" ht="16.5" x14ac:dyDescent="0.25">
      <c r="A18" s="11">
        <v>16</v>
      </c>
      <c r="B18" s="13" t="s">
        <v>172</v>
      </c>
      <c r="C18" s="14" t="s">
        <v>155</v>
      </c>
      <c r="D18" s="14">
        <v>64</v>
      </c>
      <c r="E18" s="14">
        <v>6660</v>
      </c>
      <c r="F18" s="14">
        <v>3195</v>
      </c>
      <c r="G18" s="101">
        <f t="shared" si="0"/>
        <v>0.47972972972972971</v>
      </c>
      <c r="H18" s="14">
        <v>76375</v>
      </c>
    </row>
    <row r="19" spans="1:8" ht="16.5" x14ac:dyDescent="0.25">
      <c r="A19" s="11">
        <v>17</v>
      </c>
      <c r="B19" s="13" t="s">
        <v>173</v>
      </c>
      <c r="C19" s="14" t="s">
        <v>170</v>
      </c>
      <c r="D19" s="14">
        <v>126</v>
      </c>
      <c r="E19" s="14">
        <v>12270</v>
      </c>
      <c r="F19" s="14">
        <v>4258</v>
      </c>
      <c r="G19" s="101">
        <f t="shared" si="0"/>
        <v>0.34702526487367563</v>
      </c>
      <c r="H19" s="14">
        <v>79689</v>
      </c>
    </row>
    <row r="20" spans="1:8" ht="16.5" x14ac:dyDescent="0.25">
      <c r="A20" s="11">
        <v>18</v>
      </c>
      <c r="B20" s="13" t="s">
        <v>174</v>
      </c>
      <c r="C20" s="14" t="s">
        <v>153</v>
      </c>
      <c r="D20" s="14">
        <v>120</v>
      </c>
      <c r="E20" s="14">
        <v>11465</v>
      </c>
      <c r="F20" s="14">
        <v>3836</v>
      </c>
      <c r="G20" s="101">
        <f t="shared" si="0"/>
        <v>0.33458351504579154</v>
      </c>
      <c r="H20" s="14">
        <v>95349</v>
      </c>
    </row>
    <row r="21" spans="1:8" ht="16.5" x14ac:dyDescent="0.25">
      <c r="A21" s="11">
        <v>19</v>
      </c>
      <c r="B21" s="13" t="s">
        <v>175</v>
      </c>
      <c r="C21" s="14" t="s">
        <v>155</v>
      </c>
      <c r="D21" s="14">
        <v>346</v>
      </c>
      <c r="E21" s="14">
        <v>33255</v>
      </c>
      <c r="F21" s="14">
        <v>7991</v>
      </c>
      <c r="G21" s="100">
        <f t="shared" si="0"/>
        <v>0.24029469252743949</v>
      </c>
      <c r="H21" s="14">
        <v>173121</v>
      </c>
    </row>
    <row r="22" spans="1:8" ht="16.5" x14ac:dyDescent="0.25">
      <c r="A22" s="11">
        <v>20</v>
      </c>
      <c r="B22" s="13" t="s">
        <v>176</v>
      </c>
      <c r="C22" s="14" t="s">
        <v>157</v>
      </c>
      <c r="D22" s="14">
        <v>246</v>
      </c>
      <c r="E22" s="14">
        <v>23605</v>
      </c>
      <c r="F22" s="14">
        <v>7252</v>
      </c>
      <c r="G22" s="101">
        <f t="shared" si="0"/>
        <v>0.30722304596483796</v>
      </c>
      <c r="H22" s="14">
        <v>141419</v>
      </c>
    </row>
    <row r="23" spans="1:8" ht="16.5" x14ac:dyDescent="0.25">
      <c r="A23" s="11">
        <v>21</v>
      </c>
      <c r="B23" s="13" t="s">
        <v>177</v>
      </c>
      <c r="C23" s="14" t="s">
        <v>157</v>
      </c>
      <c r="D23" s="14">
        <v>1265</v>
      </c>
      <c r="E23" s="14">
        <v>117005</v>
      </c>
      <c r="F23" s="14">
        <v>21379</v>
      </c>
      <c r="G23" s="100">
        <f t="shared" si="0"/>
        <v>0.18271868723558823</v>
      </c>
      <c r="H23" s="14">
        <v>524530</v>
      </c>
    </row>
    <row r="24" spans="1:8" ht="16.5" x14ac:dyDescent="0.25">
      <c r="A24" s="11">
        <v>22</v>
      </c>
      <c r="B24" s="13" t="s">
        <v>178</v>
      </c>
      <c r="C24" s="14" t="s">
        <v>157</v>
      </c>
      <c r="D24" s="14">
        <v>74</v>
      </c>
      <c r="E24" s="14">
        <v>7715</v>
      </c>
      <c r="F24" s="14">
        <v>1484</v>
      </c>
      <c r="G24" s="100">
        <f t="shared" si="0"/>
        <v>0.19235255994815295</v>
      </c>
      <c r="H24" s="14">
        <v>33252</v>
      </c>
    </row>
    <row r="25" spans="1:8" ht="16.5" x14ac:dyDescent="0.25">
      <c r="A25" s="11">
        <v>23</v>
      </c>
      <c r="B25" s="13" t="s">
        <v>179</v>
      </c>
      <c r="C25" s="14" t="s">
        <v>157</v>
      </c>
      <c r="D25" s="14">
        <v>146</v>
      </c>
      <c r="E25" s="14">
        <v>14880</v>
      </c>
      <c r="F25" s="14">
        <v>5977</v>
      </c>
      <c r="G25" s="101">
        <f t="shared" si="0"/>
        <v>0.40168010752688171</v>
      </c>
      <c r="H25" s="14">
        <v>95646</v>
      </c>
    </row>
    <row r="26" spans="1:8" ht="16.5" x14ac:dyDescent="0.25">
      <c r="A26" s="11">
        <v>24</v>
      </c>
      <c r="B26" s="13" t="s">
        <v>180</v>
      </c>
      <c r="C26" s="14" t="s">
        <v>160</v>
      </c>
      <c r="D26" s="14">
        <v>133</v>
      </c>
      <c r="E26" s="14">
        <v>12280</v>
      </c>
      <c r="F26" s="14">
        <v>6020</v>
      </c>
      <c r="G26" s="101">
        <f t="shared" si="0"/>
        <v>0.49022801302931596</v>
      </c>
      <c r="H26" s="14">
        <v>98466</v>
      </c>
    </row>
    <row r="27" spans="1:8" ht="16.5" x14ac:dyDescent="0.25">
      <c r="A27" s="11">
        <v>25</v>
      </c>
      <c r="B27" s="13" t="s">
        <v>181</v>
      </c>
      <c r="C27" s="14" t="s">
        <v>153</v>
      </c>
      <c r="D27" s="14">
        <v>273</v>
      </c>
      <c r="E27" s="14">
        <v>26755</v>
      </c>
      <c r="F27" s="14">
        <v>10046</v>
      </c>
      <c r="G27" s="101">
        <f t="shared" si="0"/>
        <v>0.37548121846383853</v>
      </c>
      <c r="H27" s="14">
        <v>174996</v>
      </c>
    </row>
    <row r="28" spans="1:8" ht="16.5" x14ac:dyDescent="0.25">
      <c r="A28" s="11">
        <v>26</v>
      </c>
      <c r="B28" s="13" t="s">
        <v>182</v>
      </c>
      <c r="C28" s="14" t="s">
        <v>183</v>
      </c>
      <c r="D28" s="14">
        <v>421</v>
      </c>
      <c r="E28" s="14">
        <v>40140</v>
      </c>
      <c r="F28" s="14">
        <v>7460</v>
      </c>
      <c r="G28" s="100">
        <f t="shared" si="0"/>
        <v>0.18584952665670154</v>
      </c>
      <c r="H28" s="14">
        <v>175715</v>
      </c>
    </row>
    <row r="29" spans="1:8" ht="16.5" x14ac:dyDescent="0.25">
      <c r="A29" s="11">
        <v>27</v>
      </c>
      <c r="B29" s="13" t="s">
        <v>184</v>
      </c>
      <c r="C29" s="14" t="s">
        <v>153</v>
      </c>
      <c r="D29" s="14">
        <v>111</v>
      </c>
      <c r="E29" s="14">
        <v>11130</v>
      </c>
      <c r="F29" s="14">
        <v>4175</v>
      </c>
      <c r="G29" s="101">
        <f t="shared" si="0"/>
        <v>0.37511230907457321</v>
      </c>
      <c r="H29" s="14">
        <v>81016</v>
      </c>
    </row>
    <row r="30" spans="1:8" ht="16.5" x14ac:dyDescent="0.25">
      <c r="A30" s="11">
        <v>28</v>
      </c>
      <c r="B30" s="13" t="s">
        <v>185</v>
      </c>
      <c r="C30" s="14" t="s">
        <v>155</v>
      </c>
      <c r="D30" s="14">
        <v>118</v>
      </c>
      <c r="E30" s="14">
        <v>11130</v>
      </c>
      <c r="F30" s="14">
        <v>4338</v>
      </c>
      <c r="G30" s="101">
        <f t="shared" si="0"/>
        <v>0.38975741239892181</v>
      </c>
      <c r="H30" s="14">
        <v>70819</v>
      </c>
    </row>
    <row r="31" spans="1:8" ht="16.5" x14ac:dyDescent="0.25">
      <c r="A31" s="11">
        <v>29</v>
      </c>
      <c r="B31" s="13" t="s">
        <v>186</v>
      </c>
      <c r="C31" s="14" t="s">
        <v>160</v>
      </c>
      <c r="D31" s="14">
        <v>300</v>
      </c>
      <c r="E31" s="14">
        <v>28475</v>
      </c>
      <c r="F31" s="14">
        <v>7675</v>
      </c>
      <c r="G31" s="100">
        <f t="shared" si="0"/>
        <v>0.26953467954345917</v>
      </c>
      <c r="H31" s="14">
        <v>143589</v>
      </c>
    </row>
    <row r="32" spans="1:8" ht="16.5" x14ac:dyDescent="0.25">
      <c r="A32" s="11">
        <v>30</v>
      </c>
      <c r="B32" s="13" t="s">
        <v>187</v>
      </c>
      <c r="C32" s="14" t="s">
        <v>155</v>
      </c>
      <c r="D32" s="14">
        <v>137</v>
      </c>
      <c r="E32" s="14">
        <v>12790</v>
      </c>
      <c r="F32" s="14">
        <v>3541</v>
      </c>
      <c r="G32" s="101">
        <f t="shared" si="0"/>
        <v>0.27685691946833463</v>
      </c>
      <c r="H32" s="14">
        <v>82775</v>
      </c>
    </row>
    <row r="33" spans="1:8" ht="16.5" x14ac:dyDescent="0.25">
      <c r="A33" s="11">
        <v>31</v>
      </c>
      <c r="B33" s="13" t="s">
        <v>188</v>
      </c>
      <c r="C33" s="14" t="s">
        <v>170</v>
      </c>
      <c r="D33" s="14">
        <v>154</v>
      </c>
      <c r="E33" s="14">
        <v>14550</v>
      </c>
      <c r="F33" s="14">
        <v>5243</v>
      </c>
      <c r="G33" s="101">
        <f t="shared" si="0"/>
        <v>0.36034364261168383</v>
      </c>
      <c r="H33" s="14">
        <v>98295</v>
      </c>
    </row>
    <row r="34" spans="1:8" ht="16.5" x14ac:dyDescent="0.25">
      <c r="A34" s="11">
        <v>32</v>
      </c>
      <c r="B34" s="13" t="s">
        <v>189</v>
      </c>
      <c r="C34" s="14" t="s">
        <v>157</v>
      </c>
      <c r="D34" s="14">
        <v>208</v>
      </c>
      <c r="E34" s="14">
        <v>20545</v>
      </c>
      <c r="F34" s="14">
        <v>7446</v>
      </c>
      <c r="G34" s="101">
        <f t="shared" si="0"/>
        <v>0.36242394743246531</v>
      </c>
      <c r="H34" s="14">
        <v>144872</v>
      </c>
    </row>
    <row r="35" spans="1:8" ht="16.5" x14ac:dyDescent="0.25">
      <c r="A35" s="11">
        <v>33</v>
      </c>
      <c r="B35" s="13" t="s">
        <v>190</v>
      </c>
      <c r="C35" s="14" t="s">
        <v>170</v>
      </c>
      <c r="D35" s="14">
        <v>57</v>
      </c>
      <c r="E35" s="14">
        <v>5365</v>
      </c>
      <c r="F35" s="14">
        <v>1597</v>
      </c>
      <c r="G35" s="101">
        <f t="shared" si="0"/>
        <v>0.29767008387698041</v>
      </c>
      <c r="H35" s="14">
        <v>34564</v>
      </c>
    </row>
    <row r="36" spans="1:8" ht="16.5" x14ac:dyDescent="0.25">
      <c r="A36" s="11">
        <v>34</v>
      </c>
      <c r="B36" s="13" t="s">
        <v>191</v>
      </c>
      <c r="C36" s="14" t="s">
        <v>153</v>
      </c>
      <c r="D36" s="14">
        <v>65</v>
      </c>
      <c r="E36" s="14">
        <v>6205</v>
      </c>
      <c r="F36" s="14">
        <v>2863</v>
      </c>
      <c r="G36" s="101">
        <f t="shared" si="0"/>
        <v>0.46140209508460917</v>
      </c>
      <c r="H36" s="14">
        <v>66481</v>
      </c>
    </row>
    <row r="37" spans="1:8" ht="16.5" x14ac:dyDescent="0.25">
      <c r="A37" s="11">
        <v>35</v>
      </c>
      <c r="B37" s="13" t="s">
        <v>192</v>
      </c>
      <c r="C37" s="14" t="s">
        <v>157</v>
      </c>
      <c r="D37" s="14">
        <v>130</v>
      </c>
      <c r="E37" s="14">
        <v>12165</v>
      </c>
      <c r="F37" s="14">
        <v>3186</v>
      </c>
      <c r="G37" s="101">
        <f t="shared" si="0"/>
        <v>0.26189889025893959</v>
      </c>
      <c r="H37" s="14">
        <v>91317</v>
      </c>
    </row>
    <row r="38" spans="1:8" ht="16.5" x14ac:dyDescent="0.25">
      <c r="A38" s="11">
        <v>36</v>
      </c>
      <c r="B38" s="13" t="s">
        <v>193</v>
      </c>
      <c r="C38" s="14" t="s">
        <v>183</v>
      </c>
      <c r="D38" s="14">
        <v>38</v>
      </c>
      <c r="E38" s="14">
        <v>3420</v>
      </c>
      <c r="F38" s="14">
        <v>1549</v>
      </c>
      <c r="G38" s="101">
        <f t="shared" si="0"/>
        <v>0.45292397660818712</v>
      </c>
      <c r="H38" s="14">
        <v>41656</v>
      </c>
    </row>
    <row r="39" spans="1:8" ht="16.5" x14ac:dyDescent="0.25">
      <c r="A39" s="11">
        <v>37</v>
      </c>
      <c r="B39" s="13" t="s">
        <v>194</v>
      </c>
      <c r="C39" s="14" t="s">
        <v>153</v>
      </c>
      <c r="D39" s="14">
        <v>161</v>
      </c>
      <c r="E39" s="14">
        <v>15930</v>
      </c>
      <c r="F39" s="14">
        <v>4378</v>
      </c>
      <c r="G39" s="100">
        <f t="shared" si="0"/>
        <v>0.27482736974262401</v>
      </c>
      <c r="H39" s="14">
        <v>83606</v>
      </c>
    </row>
    <row r="40" spans="1:8" ht="16.5" x14ac:dyDescent="0.25">
      <c r="A40" s="11">
        <v>38</v>
      </c>
      <c r="B40" s="13" t="s">
        <v>195</v>
      </c>
      <c r="C40" s="14" t="s">
        <v>155</v>
      </c>
      <c r="D40" s="14">
        <v>334</v>
      </c>
      <c r="E40" s="14">
        <v>31690</v>
      </c>
      <c r="F40" s="14">
        <v>12156</v>
      </c>
      <c r="G40" s="100">
        <f t="shared" si="0"/>
        <v>0.38359103818239193</v>
      </c>
      <c r="H40" s="14">
        <v>191149</v>
      </c>
    </row>
    <row r="41" spans="1:8" ht="16.5" x14ac:dyDescent="0.25">
      <c r="A41" s="11">
        <v>39</v>
      </c>
      <c r="B41" s="13" t="s">
        <v>196</v>
      </c>
      <c r="C41" s="14" t="s">
        <v>157</v>
      </c>
      <c r="D41" s="14">
        <v>127</v>
      </c>
      <c r="E41" s="14">
        <v>12040</v>
      </c>
      <c r="F41" s="14">
        <v>4533</v>
      </c>
      <c r="G41" s="101">
        <f t="shared" si="0"/>
        <v>0.3764950166112957</v>
      </c>
      <c r="H41" s="14">
        <v>68842</v>
      </c>
    </row>
    <row r="42" spans="1:8" ht="16.5" x14ac:dyDescent="0.25">
      <c r="A42" s="11">
        <v>40</v>
      </c>
      <c r="B42" s="13" t="s">
        <v>197</v>
      </c>
      <c r="C42" s="14" t="s">
        <v>153</v>
      </c>
      <c r="D42" s="14">
        <v>175</v>
      </c>
      <c r="E42" s="14">
        <v>16915</v>
      </c>
      <c r="F42" s="14">
        <v>5075</v>
      </c>
      <c r="G42" s="100">
        <f t="shared" si="0"/>
        <v>0.30002955956251848</v>
      </c>
      <c r="H42" s="14">
        <v>111537</v>
      </c>
    </row>
    <row r="43" spans="1:8" ht="16.5" x14ac:dyDescent="0.25">
      <c r="A43" s="11">
        <v>41</v>
      </c>
      <c r="B43" s="13" t="s">
        <v>198</v>
      </c>
      <c r="C43" s="14" t="s">
        <v>157</v>
      </c>
      <c r="D43" s="14">
        <v>353</v>
      </c>
      <c r="E43" s="14">
        <v>33090</v>
      </c>
      <c r="F43" s="14">
        <v>7626</v>
      </c>
      <c r="G43" s="100">
        <f t="shared" si="0"/>
        <v>0.23046237533998187</v>
      </c>
      <c r="H43" s="14">
        <v>174500</v>
      </c>
    </row>
    <row r="44" spans="1:8" ht="16.5" x14ac:dyDescent="0.25">
      <c r="A44" s="11"/>
      <c r="B44" s="15" t="s">
        <v>199</v>
      </c>
      <c r="C44" s="16"/>
      <c r="D44" s="16">
        <f>SUM(D3:D43)</f>
        <v>8325</v>
      </c>
      <c r="E44" s="16">
        <f>SUM(E3:E43)</f>
        <v>793705</v>
      </c>
      <c r="F44" s="16">
        <f>SUM(F3:F43)</f>
        <v>235302</v>
      </c>
      <c r="G44" s="102">
        <f t="shared" ref="G44" si="1">F44/E44</f>
        <v>0.29646027176343853</v>
      </c>
      <c r="H44" s="16">
        <f>SUM(H3:H43)</f>
        <v>4787591</v>
      </c>
    </row>
  </sheetData>
  <mergeCells count="1">
    <mergeCell ref="A1:H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F0279C-9A84-4998-82AF-EFD3DAA441DF}">
  <dimension ref="A1:F72"/>
  <sheetViews>
    <sheetView topLeftCell="A54" workbookViewId="0">
      <selection sqref="A1:F72"/>
    </sheetView>
  </sheetViews>
  <sheetFormatPr defaultRowHeight="15" x14ac:dyDescent="0.25"/>
  <cols>
    <col min="2" max="2" width="45.140625" bestFit="1" customWidth="1"/>
    <col min="3" max="3" width="18.42578125" bestFit="1" customWidth="1"/>
    <col min="4" max="4" width="17.5703125" customWidth="1"/>
    <col min="5" max="5" width="18.42578125" bestFit="1" customWidth="1"/>
    <col min="6" max="6" width="18.85546875" customWidth="1"/>
  </cols>
  <sheetData>
    <row r="1" spans="1:6" ht="15.75" x14ac:dyDescent="0.25">
      <c r="A1" s="59" t="s">
        <v>255</v>
      </c>
      <c r="B1" s="59"/>
      <c r="C1" s="59"/>
      <c r="D1" s="59"/>
      <c r="E1" s="59"/>
      <c r="F1" s="59"/>
    </row>
    <row r="2" spans="1:6" ht="15.75" x14ac:dyDescent="0.25">
      <c r="A2" s="60" t="s">
        <v>353</v>
      </c>
      <c r="B2" s="60"/>
      <c r="C2" s="60"/>
      <c r="D2" s="60"/>
      <c r="E2" s="60"/>
      <c r="F2" s="60"/>
    </row>
    <row r="3" spans="1:6" ht="15.75" x14ac:dyDescent="0.25">
      <c r="A3" s="103" t="s">
        <v>354</v>
      </c>
      <c r="B3" s="103"/>
      <c r="C3" s="103"/>
      <c r="D3" s="103"/>
      <c r="E3" s="103"/>
      <c r="F3" s="103"/>
    </row>
    <row r="4" spans="1:6" ht="15.75" x14ac:dyDescent="0.25">
      <c r="A4" s="104"/>
      <c r="B4" s="105"/>
      <c r="C4" s="106"/>
      <c r="D4" s="107" t="s">
        <v>300</v>
      </c>
      <c r="E4" s="107"/>
      <c r="F4" s="107"/>
    </row>
    <row r="5" spans="1:6" ht="15.75" x14ac:dyDescent="0.25">
      <c r="A5" s="108" t="s">
        <v>200</v>
      </c>
      <c r="B5" s="109" t="s">
        <v>80</v>
      </c>
      <c r="C5" s="110" t="s">
        <v>201</v>
      </c>
      <c r="D5" s="110"/>
      <c r="E5" s="110" t="s">
        <v>202</v>
      </c>
      <c r="F5" s="110"/>
    </row>
    <row r="6" spans="1:6" ht="15.75" x14ac:dyDescent="0.25">
      <c r="A6" s="108"/>
      <c r="B6" s="111"/>
      <c r="C6" s="112" t="s">
        <v>203</v>
      </c>
      <c r="D6" s="113" t="s">
        <v>204</v>
      </c>
      <c r="E6" s="112" t="s">
        <v>203</v>
      </c>
      <c r="F6" s="113" t="s">
        <v>204</v>
      </c>
    </row>
    <row r="7" spans="1:6" ht="15.75" x14ac:dyDescent="0.25">
      <c r="A7" s="114" t="s">
        <v>205</v>
      </c>
      <c r="B7" s="115"/>
      <c r="C7" s="115"/>
      <c r="D7" s="115"/>
      <c r="E7" s="115"/>
      <c r="F7" s="116"/>
    </row>
    <row r="8" spans="1:6" x14ac:dyDescent="0.25">
      <c r="A8" s="17">
        <v>1</v>
      </c>
      <c r="B8" s="18" t="s">
        <v>108</v>
      </c>
      <c r="C8" s="19">
        <v>4</v>
      </c>
      <c r="D8" s="20">
        <v>128.13999999999999</v>
      </c>
      <c r="E8" s="19">
        <v>4</v>
      </c>
      <c r="F8" s="20">
        <v>120.15</v>
      </c>
    </row>
    <row r="9" spans="1:6" x14ac:dyDescent="0.25">
      <c r="A9" s="17">
        <v>2</v>
      </c>
      <c r="B9" s="18" t="s">
        <v>99</v>
      </c>
      <c r="C9" s="19">
        <v>0</v>
      </c>
      <c r="D9" s="20">
        <v>0</v>
      </c>
      <c r="E9" s="19">
        <v>0</v>
      </c>
      <c r="F9" s="20">
        <v>0</v>
      </c>
    </row>
    <row r="10" spans="1:6" x14ac:dyDescent="0.25">
      <c r="A10" s="17">
        <v>3</v>
      </c>
      <c r="B10" s="18" t="s">
        <v>100</v>
      </c>
      <c r="C10" s="19">
        <v>0</v>
      </c>
      <c r="D10" s="20">
        <v>0</v>
      </c>
      <c r="E10" s="19">
        <v>0</v>
      </c>
      <c r="F10" s="20">
        <v>0</v>
      </c>
    </row>
    <row r="11" spans="1:6" x14ac:dyDescent="0.25">
      <c r="A11" s="17">
        <v>4</v>
      </c>
      <c r="B11" s="18" t="s">
        <v>101</v>
      </c>
      <c r="C11" s="19">
        <v>0</v>
      </c>
      <c r="D11" s="20">
        <v>0</v>
      </c>
      <c r="E11" s="19">
        <v>0</v>
      </c>
      <c r="F11" s="20">
        <v>0</v>
      </c>
    </row>
    <row r="12" spans="1:6" x14ac:dyDescent="0.25">
      <c r="A12" s="17">
        <v>5</v>
      </c>
      <c r="B12" s="18" t="s">
        <v>102</v>
      </c>
      <c r="C12" s="19">
        <v>1</v>
      </c>
      <c r="D12" s="20">
        <v>304</v>
      </c>
      <c r="E12" s="19">
        <v>4</v>
      </c>
      <c r="F12" s="20">
        <v>999.2</v>
      </c>
    </row>
    <row r="13" spans="1:6" x14ac:dyDescent="0.25">
      <c r="A13" s="17">
        <v>6</v>
      </c>
      <c r="B13" s="18" t="s">
        <v>103</v>
      </c>
      <c r="C13" s="19">
        <v>49</v>
      </c>
      <c r="D13" s="20">
        <v>3782</v>
      </c>
      <c r="E13" s="19">
        <v>49</v>
      </c>
      <c r="F13" s="20">
        <v>3143</v>
      </c>
    </row>
    <row r="14" spans="1:6" x14ac:dyDescent="0.25">
      <c r="A14" s="17">
        <v>7</v>
      </c>
      <c r="B14" s="18" t="s">
        <v>104</v>
      </c>
      <c r="C14" s="19">
        <v>0</v>
      </c>
      <c r="D14" s="20">
        <v>0</v>
      </c>
      <c r="E14" s="19">
        <v>0</v>
      </c>
      <c r="F14" s="20">
        <v>0</v>
      </c>
    </row>
    <row r="15" spans="1:6" x14ac:dyDescent="0.25">
      <c r="A15" s="17">
        <v>8</v>
      </c>
      <c r="B15" s="18" t="s">
        <v>206</v>
      </c>
      <c r="C15" s="19">
        <v>0</v>
      </c>
      <c r="D15" s="20">
        <v>0</v>
      </c>
      <c r="E15" s="19">
        <v>0</v>
      </c>
      <c r="F15" s="20">
        <v>0</v>
      </c>
    </row>
    <row r="16" spans="1:6" x14ac:dyDescent="0.25">
      <c r="A16" s="17">
        <v>9</v>
      </c>
      <c r="B16" s="18" t="s">
        <v>106</v>
      </c>
      <c r="C16" s="19">
        <v>3</v>
      </c>
      <c r="D16" s="20">
        <v>1490</v>
      </c>
      <c r="E16" s="19">
        <v>39</v>
      </c>
      <c r="F16" s="20">
        <v>7352.6899000000003</v>
      </c>
    </row>
    <row r="17" spans="1:6" x14ac:dyDescent="0.25">
      <c r="A17" s="17">
        <v>10</v>
      </c>
      <c r="B17" s="18" t="s">
        <v>107</v>
      </c>
      <c r="C17" s="19">
        <v>19</v>
      </c>
      <c r="D17" s="20">
        <v>5231.5</v>
      </c>
      <c r="E17" s="19">
        <v>173</v>
      </c>
      <c r="F17" s="20">
        <v>18156.277099999999</v>
      </c>
    </row>
    <row r="18" spans="1:6" x14ac:dyDescent="0.25">
      <c r="A18" s="17">
        <v>11</v>
      </c>
      <c r="B18" s="18" t="s">
        <v>109</v>
      </c>
      <c r="C18" s="19">
        <v>0</v>
      </c>
      <c r="D18" s="20">
        <v>0</v>
      </c>
      <c r="E18" s="19">
        <v>0</v>
      </c>
      <c r="F18" s="20">
        <v>0</v>
      </c>
    </row>
    <row r="19" spans="1:6" x14ac:dyDescent="0.25">
      <c r="A19" s="17">
        <v>12</v>
      </c>
      <c r="B19" s="18" t="s">
        <v>110</v>
      </c>
      <c r="C19" s="19">
        <v>0</v>
      </c>
      <c r="D19" s="20">
        <v>0</v>
      </c>
      <c r="E19" s="19">
        <v>0</v>
      </c>
      <c r="F19" s="20">
        <v>0</v>
      </c>
    </row>
    <row r="20" spans="1:6" x14ac:dyDescent="0.25">
      <c r="A20" s="21"/>
      <c r="B20" s="22" t="s">
        <v>86</v>
      </c>
      <c r="C20" s="23">
        <f>SUM(C8:C19)</f>
        <v>76</v>
      </c>
      <c r="D20" s="24">
        <f>SUM(D8:D19)</f>
        <v>10935.64</v>
      </c>
      <c r="E20" s="23">
        <f>SUM(E8:E19)</f>
        <v>269</v>
      </c>
      <c r="F20" s="24">
        <f>SUM(F8:F19)</f>
        <v>29771.316999999999</v>
      </c>
    </row>
    <row r="21" spans="1:6" x14ac:dyDescent="0.25">
      <c r="A21" s="117" t="s">
        <v>207</v>
      </c>
      <c r="B21" s="118"/>
      <c r="C21" s="118"/>
      <c r="D21" s="118"/>
      <c r="E21" s="118"/>
      <c r="F21" s="119"/>
    </row>
    <row r="22" spans="1:6" x14ac:dyDescent="0.25">
      <c r="A22" s="17">
        <v>13</v>
      </c>
      <c r="B22" s="18" t="s">
        <v>208</v>
      </c>
      <c r="C22" s="19">
        <v>0</v>
      </c>
      <c r="D22" s="20">
        <v>0</v>
      </c>
      <c r="E22" s="19">
        <v>0</v>
      </c>
      <c r="F22" s="20">
        <v>0</v>
      </c>
    </row>
    <row r="23" spans="1:6" x14ac:dyDescent="0.25">
      <c r="A23" s="17">
        <v>14</v>
      </c>
      <c r="B23" s="18" t="s">
        <v>209</v>
      </c>
      <c r="C23" s="19">
        <v>40</v>
      </c>
      <c r="D23" s="20">
        <v>1483.8042</v>
      </c>
      <c r="E23" s="19">
        <v>40</v>
      </c>
      <c r="F23" s="20">
        <v>841.98910000000001</v>
      </c>
    </row>
    <row r="24" spans="1:6" x14ac:dyDescent="0.25">
      <c r="A24" s="17">
        <v>15</v>
      </c>
      <c r="B24" s="18" t="s">
        <v>210</v>
      </c>
      <c r="C24" s="19">
        <v>0</v>
      </c>
      <c r="D24" s="20">
        <v>0</v>
      </c>
      <c r="E24" s="19">
        <v>0</v>
      </c>
      <c r="F24" s="20">
        <v>0</v>
      </c>
    </row>
    <row r="25" spans="1:6" x14ac:dyDescent="0.25">
      <c r="A25" s="17">
        <v>16</v>
      </c>
      <c r="B25" s="18" t="s">
        <v>211</v>
      </c>
      <c r="C25" s="19">
        <v>0</v>
      </c>
      <c r="D25" s="20">
        <v>0</v>
      </c>
      <c r="E25" s="19">
        <v>0</v>
      </c>
      <c r="F25" s="20">
        <v>0</v>
      </c>
    </row>
    <row r="26" spans="1:6" x14ac:dyDescent="0.25">
      <c r="A26" s="17">
        <v>17</v>
      </c>
      <c r="B26" s="18" t="s">
        <v>212</v>
      </c>
      <c r="C26" s="19">
        <v>0</v>
      </c>
      <c r="D26" s="20">
        <v>0</v>
      </c>
      <c r="E26" s="19">
        <v>0</v>
      </c>
      <c r="F26" s="20">
        <v>0</v>
      </c>
    </row>
    <row r="27" spans="1:6" x14ac:dyDescent="0.25">
      <c r="A27" s="17">
        <v>18</v>
      </c>
      <c r="B27" s="18" t="s">
        <v>213</v>
      </c>
      <c r="C27" s="19">
        <v>0</v>
      </c>
      <c r="D27" s="20">
        <v>0</v>
      </c>
      <c r="E27" s="19">
        <v>0</v>
      </c>
      <c r="F27" s="20">
        <v>0</v>
      </c>
    </row>
    <row r="28" spans="1:6" x14ac:dyDescent="0.25">
      <c r="A28" s="17">
        <v>19</v>
      </c>
      <c r="B28" s="18" t="s">
        <v>214</v>
      </c>
      <c r="C28" s="19">
        <v>0</v>
      </c>
      <c r="D28" s="20">
        <v>0</v>
      </c>
      <c r="E28" s="19">
        <v>0</v>
      </c>
      <c r="F28" s="20">
        <v>0</v>
      </c>
    </row>
    <row r="29" spans="1:6" x14ac:dyDescent="0.25">
      <c r="A29" s="17">
        <v>20</v>
      </c>
      <c r="B29" s="18" t="s">
        <v>215</v>
      </c>
      <c r="C29" s="19">
        <v>0</v>
      </c>
      <c r="D29" s="20">
        <v>0</v>
      </c>
      <c r="E29" s="19">
        <v>0</v>
      </c>
      <c r="F29" s="20">
        <v>0</v>
      </c>
    </row>
    <row r="30" spans="1:6" x14ac:dyDescent="0.25">
      <c r="A30" s="17">
        <v>21</v>
      </c>
      <c r="B30" s="18" t="s">
        <v>216</v>
      </c>
      <c r="C30" s="19">
        <v>0</v>
      </c>
      <c r="D30" s="20">
        <v>0</v>
      </c>
      <c r="E30" s="19">
        <v>0</v>
      </c>
      <c r="F30" s="20">
        <v>0</v>
      </c>
    </row>
    <row r="31" spans="1:6" x14ac:dyDescent="0.25">
      <c r="A31" s="17">
        <v>22</v>
      </c>
      <c r="B31" s="18" t="s">
        <v>217</v>
      </c>
      <c r="C31" s="19">
        <v>0</v>
      </c>
      <c r="D31" s="20">
        <v>0</v>
      </c>
      <c r="E31" s="19">
        <v>0</v>
      </c>
      <c r="F31" s="20">
        <v>0</v>
      </c>
    </row>
    <row r="32" spans="1:6" x14ac:dyDescent="0.25">
      <c r="A32" s="17">
        <v>23</v>
      </c>
      <c r="B32" s="18" t="s">
        <v>218</v>
      </c>
      <c r="C32" s="19">
        <v>0</v>
      </c>
      <c r="D32" s="20">
        <v>0</v>
      </c>
      <c r="E32" s="19">
        <v>0</v>
      </c>
      <c r="F32" s="20">
        <v>0</v>
      </c>
    </row>
    <row r="33" spans="1:6" x14ac:dyDescent="0.25">
      <c r="A33" s="17">
        <v>24</v>
      </c>
      <c r="B33" s="18" t="s">
        <v>219</v>
      </c>
      <c r="C33" s="19">
        <v>0</v>
      </c>
      <c r="D33" s="20">
        <v>0</v>
      </c>
      <c r="E33" s="19">
        <v>0</v>
      </c>
      <c r="F33" s="20">
        <v>0</v>
      </c>
    </row>
    <row r="34" spans="1:6" x14ac:dyDescent="0.25">
      <c r="A34" s="17">
        <v>25</v>
      </c>
      <c r="B34" s="18" t="s">
        <v>220</v>
      </c>
      <c r="C34" s="19">
        <v>0</v>
      </c>
      <c r="D34" s="20">
        <v>0</v>
      </c>
      <c r="E34" s="19">
        <v>0</v>
      </c>
      <c r="F34" s="20">
        <v>0</v>
      </c>
    </row>
    <row r="35" spans="1:6" x14ac:dyDescent="0.25">
      <c r="A35" s="17">
        <v>26</v>
      </c>
      <c r="B35" s="18" t="s">
        <v>221</v>
      </c>
      <c r="C35" s="19">
        <v>0</v>
      </c>
      <c r="D35" s="20">
        <v>0</v>
      </c>
      <c r="E35" s="19">
        <v>0</v>
      </c>
      <c r="F35" s="20">
        <v>0</v>
      </c>
    </row>
    <row r="36" spans="1:6" x14ac:dyDescent="0.25">
      <c r="A36" s="17">
        <v>27</v>
      </c>
      <c r="B36" s="18" t="s">
        <v>222</v>
      </c>
      <c r="C36" s="19">
        <v>0</v>
      </c>
      <c r="D36" s="20">
        <v>0</v>
      </c>
      <c r="E36" s="19">
        <v>0</v>
      </c>
      <c r="F36" s="20">
        <v>0</v>
      </c>
    </row>
    <row r="37" spans="1:6" x14ac:dyDescent="0.25">
      <c r="A37" s="17">
        <v>28</v>
      </c>
      <c r="B37" s="18" t="s">
        <v>124</v>
      </c>
      <c r="C37" s="19">
        <v>22</v>
      </c>
      <c r="D37" s="20">
        <v>4285.4125999999997</v>
      </c>
      <c r="E37" s="19">
        <v>41</v>
      </c>
      <c r="F37" s="20">
        <v>6634.5066000000006</v>
      </c>
    </row>
    <row r="38" spans="1:6" x14ac:dyDescent="0.25">
      <c r="A38" s="17">
        <v>29</v>
      </c>
      <c r="B38" s="18" t="s">
        <v>223</v>
      </c>
      <c r="C38" s="19">
        <v>0</v>
      </c>
      <c r="D38" s="20">
        <v>0</v>
      </c>
      <c r="E38" s="19">
        <v>0</v>
      </c>
      <c r="F38" s="20">
        <v>0</v>
      </c>
    </row>
    <row r="39" spans="1:6" x14ac:dyDescent="0.25">
      <c r="A39" s="17">
        <v>30</v>
      </c>
      <c r="B39" s="18" t="s">
        <v>224</v>
      </c>
      <c r="C39" s="19">
        <v>0</v>
      </c>
      <c r="D39" s="20">
        <v>0</v>
      </c>
      <c r="E39" s="19">
        <v>0</v>
      </c>
      <c r="F39" s="20">
        <v>0</v>
      </c>
    </row>
    <row r="40" spans="1:6" x14ac:dyDescent="0.25">
      <c r="A40" s="17">
        <v>31</v>
      </c>
      <c r="B40" s="18" t="s">
        <v>225</v>
      </c>
      <c r="C40" s="19">
        <v>0</v>
      </c>
      <c r="D40" s="20">
        <v>0</v>
      </c>
      <c r="E40" s="19">
        <v>0</v>
      </c>
      <c r="F40" s="20">
        <v>0</v>
      </c>
    </row>
    <row r="41" spans="1:6" x14ac:dyDescent="0.25">
      <c r="A41" s="17">
        <v>32</v>
      </c>
      <c r="B41" s="18" t="s">
        <v>226</v>
      </c>
      <c r="C41" s="19">
        <v>0</v>
      </c>
      <c r="D41" s="20">
        <v>0</v>
      </c>
      <c r="E41" s="19">
        <v>0</v>
      </c>
      <c r="F41" s="20">
        <v>0</v>
      </c>
    </row>
    <row r="42" spans="1:6" x14ac:dyDescent="0.25">
      <c r="A42" s="17">
        <v>33</v>
      </c>
      <c r="B42" s="18" t="s">
        <v>227</v>
      </c>
      <c r="C42" s="19">
        <v>0</v>
      </c>
      <c r="D42" s="20">
        <v>0</v>
      </c>
      <c r="E42" s="19">
        <v>0</v>
      </c>
      <c r="F42" s="20">
        <v>0</v>
      </c>
    </row>
    <row r="43" spans="1:6" x14ac:dyDescent="0.25">
      <c r="A43" s="17">
        <v>34</v>
      </c>
      <c r="B43" s="18" t="s">
        <v>132</v>
      </c>
      <c r="C43" s="19">
        <v>0</v>
      </c>
      <c r="D43" s="20">
        <v>0</v>
      </c>
      <c r="E43" s="19">
        <v>0</v>
      </c>
      <c r="F43" s="20">
        <v>0</v>
      </c>
    </row>
    <row r="44" spans="1:6" x14ac:dyDescent="0.25">
      <c r="A44" s="17">
        <v>35</v>
      </c>
      <c r="B44" s="18" t="s">
        <v>228</v>
      </c>
      <c r="C44" s="19">
        <v>0</v>
      </c>
      <c r="D44" s="20">
        <v>0</v>
      </c>
      <c r="E44" s="19">
        <v>0</v>
      </c>
      <c r="F44" s="20">
        <v>0</v>
      </c>
    </row>
    <row r="45" spans="1:6" x14ac:dyDescent="0.25">
      <c r="A45" s="17">
        <v>36</v>
      </c>
      <c r="B45" s="18" t="s">
        <v>229</v>
      </c>
      <c r="C45" s="19">
        <v>0</v>
      </c>
      <c r="D45" s="20">
        <v>0</v>
      </c>
      <c r="E45" s="19">
        <v>0</v>
      </c>
      <c r="F45" s="20">
        <v>0</v>
      </c>
    </row>
    <row r="46" spans="1:6" x14ac:dyDescent="0.25">
      <c r="A46" s="17">
        <v>37</v>
      </c>
      <c r="B46" s="18" t="s">
        <v>230</v>
      </c>
      <c r="C46" s="19">
        <v>0</v>
      </c>
      <c r="D46" s="20">
        <v>0</v>
      </c>
      <c r="E46" s="19">
        <v>0</v>
      </c>
      <c r="F46" s="20">
        <v>0</v>
      </c>
    </row>
    <row r="47" spans="1:6" x14ac:dyDescent="0.25">
      <c r="A47" s="21"/>
      <c r="B47" s="22" t="s">
        <v>231</v>
      </c>
      <c r="C47" s="23">
        <f>SUM(C21:C46)</f>
        <v>62</v>
      </c>
      <c r="D47" s="24">
        <f>SUM(D21:D46)</f>
        <v>5769.2168000000001</v>
      </c>
      <c r="E47" s="23">
        <f>SUM(E21:E46)</f>
        <v>81</v>
      </c>
      <c r="F47" s="24">
        <f>SUM(F21:F46)</f>
        <v>7476.4957000000004</v>
      </c>
    </row>
    <row r="48" spans="1:6" x14ac:dyDescent="0.25">
      <c r="A48" s="21"/>
      <c r="B48" s="22" t="s">
        <v>232</v>
      </c>
      <c r="C48" s="23">
        <f>SUM(C20,C47)</f>
        <v>138</v>
      </c>
      <c r="D48" s="24">
        <f>SUM(D20,D47)</f>
        <v>16704.856800000001</v>
      </c>
      <c r="E48" s="23">
        <f>SUM(E20,E47)</f>
        <v>350</v>
      </c>
      <c r="F48" s="24">
        <f>SUM(F20,F47)</f>
        <v>37247.812700000002</v>
      </c>
    </row>
    <row r="49" spans="1:6" x14ac:dyDescent="0.25">
      <c r="A49" s="117" t="s">
        <v>233</v>
      </c>
      <c r="B49" s="118"/>
      <c r="C49" s="118"/>
      <c r="D49" s="118"/>
      <c r="E49" s="118"/>
      <c r="F49" s="119"/>
    </row>
    <row r="50" spans="1:6" x14ac:dyDescent="0.25">
      <c r="A50" s="17">
        <v>38</v>
      </c>
      <c r="B50" s="18" t="s">
        <v>135</v>
      </c>
      <c r="C50" s="19">
        <v>0</v>
      </c>
      <c r="D50" s="20">
        <v>0</v>
      </c>
      <c r="E50" s="19">
        <v>0</v>
      </c>
      <c r="F50" s="20">
        <v>0</v>
      </c>
    </row>
    <row r="51" spans="1:6" x14ac:dyDescent="0.25">
      <c r="A51" s="21"/>
      <c r="B51" s="22" t="s">
        <v>234</v>
      </c>
      <c r="C51" s="23">
        <f>SUM(C49:C50)</f>
        <v>0</v>
      </c>
      <c r="D51" s="24">
        <f>SUM(D49:D50)</f>
        <v>0</v>
      </c>
      <c r="E51" s="23">
        <f>SUM(E49:E50)</f>
        <v>0</v>
      </c>
      <c r="F51" s="24">
        <f>SUM(F49:F50)</f>
        <v>0</v>
      </c>
    </row>
    <row r="52" spans="1:6" x14ac:dyDescent="0.25">
      <c r="A52" s="21"/>
      <c r="B52" s="56" t="s">
        <v>235</v>
      </c>
      <c r="C52" s="57"/>
      <c r="D52" s="58"/>
      <c r="E52" s="57"/>
      <c r="F52" s="58"/>
    </row>
    <row r="53" spans="1:6" x14ac:dyDescent="0.25">
      <c r="A53" s="17">
        <v>39</v>
      </c>
      <c r="B53" s="18" t="s">
        <v>236</v>
      </c>
      <c r="C53" s="19">
        <v>0</v>
      </c>
      <c r="D53" s="20">
        <v>0</v>
      </c>
      <c r="E53" s="19">
        <v>0</v>
      </c>
      <c r="F53" s="20">
        <v>0</v>
      </c>
    </row>
    <row r="54" spans="1:6" x14ac:dyDescent="0.25">
      <c r="A54" s="17">
        <v>40</v>
      </c>
      <c r="B54" s="18" t="s">
        <v>237</v>
      </c>
      <c r="C54" s="19">
        <v>0</v>
      </c>
      <c r="D54" s="20">
        <v>0</v>
      </c>
      <c r="E54" s="19">
        <v>0</v>
      </c>
      <c r="F54" s="20">
        <v>0</v>
      </c>
    </row>
    <row r="55" spans="1:6" x14ac:dyDescent="0.25">
      <c r="A55" s="21"/>
      <c r="B55" s="22" t="s">
        <v>238</v>
      </c>
      <c r="C55" s="23">
        <f>SUM(C52:C54)</f>
        <v>0</v>
      </c>
      <c r="D55" s="24">
        <f>SUM(D52:D54)</f>
        <v>0</v>
      </c>
      <c r="E55" s="23">
        <f>SUM(E52:E54)</f>
        <v>0</v>
      </c>
      <c r="F55" s="24">
        <f>SUM(F52:F54)</f>
        <v>0</v>
      </c>
    </row>
    <row r="56" spans="1:6" x14ac:dyDescent="0.25">
      <c r="A56" s="21"/>
      <c r="B56" s="56" t="s">
        <v>239</v>
      </c>
      <c r="C56" s="57"/>
      <c r="D56" s="58"/>
      <c r="E56" s="57"/>
      <c r="F56" s="58"/>
    </row>
    <row r="57" spans="1:6" x14ac:dyDescent="0.25">
      <c r="A57" s="17">
        <v>41</v>
      </c>
      <c r="B57" s="18" t="s">
        <v>240</v>
      </c>
      <c r="C57" s="19">
        <v>0</v>
      </c>
      <c r="D57" s="20">
        <v>0</v>
      </c>
      <c r="E57" s="19">
        <v>0</v>
      </c>
      <c r="F57" s="20">
        <v>0</v>
      </c>
    </row>
    <row r="58" spans="1:6" x14ac:dyDescent="0.25">
      <c r="A58" s="17">
        <v>42</v>
      </c>
      <c r="B58" s="18" t="s">
        <v>241</v>
      </c>
      <c r="C58" s="19">
        <v>0</v>
      </c>
      <c r="D58" s="20">
        <v>0</v>
      </c>
      <c r="E58" s="19">
        <v>0</v>
      </c>
      <c r="F58" s="20">
        <v>0</v>
      </c>
    </row>
    <row r="59" spans="1:6" x14ac:dyDescent="0.25">
      <c r="A59" s="17">
        <v>43</v>
      </c>
      <c r="B59" s="18" t="s">
        <v>242</v>
      </c>
      <c r="C59" s="19">
        <v>0</v>
      </c>
      <c r="D59" s="20">
        <v>0</v>
      </c>
      <c r="E59" s="19">
        <v>0</v>
      </c>
      <c r="F59" s="20">
        <v>0</v>
      </c>
    </row>
    <row r="60" spans="1:6" x14ac:dyDescent="0.25">
      <c r="A60" s="17">
        <v>44</v>
      </c>
      <c r="B60" s="18" t="s">
        <v>243</v>
      </c>
      <c r="C60" s="19">
        <v>0</v>
      </c>
      <c r="D60" s="20">
        <v>0</v>
      </c>
      <c r="E60" s="19">
        <v>0</v>
      </c>
      <c r="F60" s="20">
        <v>0</v>
      </c>
    </row>
    <row r="61" spans="1:6" x14ac:dyDescent="0.25">
      <c r="A61" s="17">
        <v>45</v>
      </c>
      <c r="B61" s="18" t="s">
        <v>244</v>
      </c>
      <c r="C61" s="19">
        <v>0</v>
      </c>
      <c r="D61" s="20">
        <v>0</v>
      </c>
      <c r="E61" s="19">
        <v>0</v>
      </c>
      <c r="F61" s="20">
        <v>0</v>
      </c>
    </row>
    <row r="62" spans="1:6" x14ac:dyDescent="0.25">
      <c r="A62" s="17">
        <v>46</v>
      </c>
      <c r="B62" s="18" t="s">
        <v>245</v>
      </c>
      <c r="C62" s="19">
        <v>0</v>
      </c>
      <c r="D62" s="20">
        <v>0</v>
      </c>
      <c r="E62" s="19">
        <v>0</v>
      </c>
      <c r="F62" s="20">
        <v>0</v>
      </c>
    </row>
    <row r="63" spans="1:6" x14ac:dyDescent="0.25">
      <c r="A63" s="17">
        <v>47</v>
      </c>
      <c r="B63" s="18" t="s">
        <v>246</v>
      </c>
      <c r="C63" s="19">
        <v>0</v>
      </c>
      <c r="D63" s="20">
        <v>0</v>
      </c>
      <c r="E63" s="19">
        <v>0</v>
      </c>
      <c r="F63" s="20">
        <v>0</v>
      </c>
    </row>
    <row r="64" spans="1:6" x14ac:dyDescent="0.25">
      <c r="A64" s="17">
        <v>48</v>
      </c>
      <c r="B64" s="18" t="s">
        <v>247</v>
      </c>
      <c r="C64" s="19">
        <v>0</v>
      </c>
      <c r="D64" s="20">
        <v>0</v>
      </c>
      <c r="E64" s="19">
        <v>0</v>
      </c>
      <c r="F64" s="20">
        <v>0</v>
      </c>
    </row>
    <row r="65" spans="1:6" x14ac:dyDescent="0.25">
      <c r="A65" s="17">
        <v>49</v>
      </c>
      <c r="B65" s="18" t="s">
        <v>248</v>
      </c>
      <c r="C65" s="19">
        <v>0</v>
      </c>
      <c r="D65" s="20">
        <v>0</v>
      </c>
      <c r="E65" s="19">
        <v>0</v>
      </c>
      <c r="F65" s="20">
        <v>0</v>
      </c>
    </row>
    <row r="66" spans="1:6" x14ac:dyDescent="0.25">
      <c r="A66" s="21"/>
      <c r="B66" s="22" t="s">
        <v>249</v>
      </c>
      <c r="C66" s="23">
        <f>SUM(C56:C65)</f>
        <v>0</v>
      </c>
      <c r="D66" s="24">
        <f>SUM(D56:D65)</f>
        <v>0</v>
      </c>
      <c r="E66" s="23">
        <f>SUM(E56:E65)</f>
        <v>0</v>
      </c>
      <c r="F66" s="24">
        <f>SUM(F56:F65)</f>
        <v>0</v>
      </c>
    </row>
    <row r="67" spans="1:6" x14ac:dyDescent="0.25">
      <c r="A67" s="21"/>
      <c r="B67" s="56" t="s">
        <v>250</v>
      </c>
      <c r="C67" s="57"/>
      <c r="D67" s="58"/>
      <c r="E67" s="57"/>
      <c r="F67" s="58"/>
    </row>
    <row r="68" spans="1:6" x14ac:dyDescent="0.25">
      <c r="A68" s="17">
        <v>50</v>
      </c>
      <c r="B68" s="18" t="s">
        <v>251</v>
      </c>
      <c r="C68" s="19">
        <v>0</v>
      </c>
      <c r="D68" s="20">
        <v>0</v>
      </c>
      <c r="E68" s="19">
        <v>0</v>
      </c>
      <c r="F68" s="20">
        <v>0</v>
      </c>
    </row>
    <row r="69" spans="1:6" x14ac:dyDescent="0.25">
      <c r="A69" s="17">
        <v>51</v>
      </c>
      <c r="B69" s="18" t="s">
        <v>252</v>
      </c>
      <c r="C69" s="19">
        <v>0</v>
      </c>
      <c r="D69" s="20">
        <v>0</v>
      </c>
      <c r="E69" s="19">
        <v>0</v>
      </c>
      <c r="F69" s="20">
        <v>0</v>
      </c>
    </row>
    <row r="70" spans="1:6" x14ac:dyDescent="0.25">
      <c r="A70" s="17">
        <v>52</v>
      </c>
      <c r="B70" s="18" t="s">
        <v>253</v>
      </c>
      <c r="C70" s="19">
        <v>0</v>
      </c>
      <c r="D70" s="20">
        <v>0</v>
      </c>
      <c r="E70" s="19">
        <v>0</v>
      </c>
      <c r="F70" s="20">
        <v>0</v>
      </c>
    </row>
    <row r="71" spans="1:6" x14ac:dyDescent="0.25">
      <c r="A71" s="21"/>
      <c r="B71" s="22" t="s">
        <v>254</v>
      </c>
      <c r="C71" s="23">
        <f>SUM(C67:C70)</f>
        <v>0</v>
      </c>
      <c r="D71" s="24">
        <f>SUM(D67:D70)</f>
        <v>0</v>
      </c>
      <c r="E71" s="23">
        <f>SUM(E67:E70)</f>
        <v>0</v>
      </c>
      <c r="F71" s="24">
        <f>SUM(F67:F70)</f>
        <v>0</v>
      </c>
    </row>
    <row r="72" spans="1:6" x14ac:dyDescent="0.25">
      <c r="A72" s="21"/>
      <c r="B72" s="22" t="s">
        <v>45</v>
      </c>
      <c r="C72" s="23">
        <f>SUM(C48,C51,C55,C66,C71)</f>
        <v>138</v>
      </c>
      <c r="D72" s="24">
        <f>SUM(D48,D51,D55,D66,D71)</f>
        <v>16704.856800000001</v>
      </c>
      <c r="E72" s="23">
        <f>SUM(E48,E51,E55,E66,E71)</f>
        <v>350</v>
      </c>
      <c r="F72" s="24">
        <f>SUM(F48,F51,F55,F66,F71)</f>
        <v>37247.812700000002</v>
      </c>
    </row>
  </sheetData>
  <mergeCells count="14">
    <mergeCell ref="A49:F49"/>
    <mergeCell ref="B52:F52"/>
    <mergeCell ref="B56:F56"/>
    <mergeCell ref="B67:F67"/>
    <mergeCell ref="A1:F1"/>
    <mergeCell ref="A2:F2"/>
    <mergeCell ref="A3:F3"/>
    <mergeCell ref="D4:F4"/>
    <mergeCell ref="A5:A6"/>
    <mergeCell ref="B5:B6"/>
    <mergeCell ref="C5:D5"/>
    <mergeCell ref="E5:F5"/>
    <mergeCell ref="A7:F7"/>
    <mergeCell ref="A21:F2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9E1BEA-4DDE-463A-BE06-0A0C22D95925}">
  <dimension ref="A1:F48"/>
  <sheetViews>
    <sheetView topLeftCell="A21" workbookViewId="0">
      <selection sqref="A1:F48"/>
    </sheetView>
  </sheetViews>
  <sheetFormatPr defaultRowHeight="15" x14ac:dyDescent="0.25"/>
  <cols>
    <col min="2" max="2" width="18.7109375" bestFit="1" customWidth="1"/>
    <col min="3" max="3" width="17.28515625" customWidth="1"/>
    <col min="4" max="4" width="20.140625" customWidth="1"/>
    <col min="5" max="5" width="17" customWidth="1"/>
    <col min="6" max="6" width="17.7109375" customWidth="1"/>
  </cols>
  <sheetData>
    <row r="1" spans="1:6" ht="15.75" customHeight="1" x14ac:dyDescent="0.25">
      <c r="A1" s="59" t="s">
        <v>255</v>
      </c>
      <c r="B1" s="59"/>
      <c r="C1" s="59"/>
      <c r="D1" s="59"/>
      <c r="E1" s="59"/>
      <c r="F1" s="59"/>
    </row>
    <row r="2" spans="1:6" ht="15.75" x14ac:dyDescent="0.25">
      <c r="A2" s="60" t="s">
        <v>355</v>
      </c>
      <c r="B2" s="60"/>
      <c r="C2" s="60"/>
      <c r="D2" s="60"/>
      <c r="E2" s="60"/>
      <c r="F2" s="60"/>
    </row>
    <row r="3" spans="1:6" ht="15.75" x14ac:dyDescent="0.25">
      <c r="A3" s="103" t="s">
        <v>354</v>
      </c>
      <c r="B3" s="103"/>
      <c r="C3" s="103"/>
      <c r="D3" s="103"/>
      <c r="E3" s="103"/>
      <c r="F3" s="103"/>
    </row>
    <row r="4" spans="1:6" x14ac:dyDescent="0.25">
      <c r="A4" s="120"/>
      <c r="B4" s="120"/>
      <c r="C4" s="121"/>
      <c r="D4" s="122" t="s">
        <v>256</v>
      </c>
      <c r="E4" s="122"/>
      <c r="F4" s="122"/>
    </row>
    <row r="5" spans="1:6" ht="15.75" x14ac:dyDescent="0.25">
      <c r="A5" s="123" t="s">
        <v>200</v>
      </c>
      <c r="B5" s="124" t="s">
        <v>257</v>
      </c>
      <c r="C5" s="110" t="s">
        <v>201</v>
      </c>
      <c r="D5" s="110"/>
      <c r="E5" s="110" t="s">
        <v>202</v>
      </c>
      <c r="F5" s="110"/>
    </row>
    <row r="6" spans="1:6" ht="15.75" x14ac:dyDescent="0.25">
      <c r="A6" s="125"/>
      <c r="B6" s="126"/>
      <c r="C6" s="112" t="s">
        <v>203</v>
      </c>
      <c r="D6" s="113" t="s">
        <v>204</v>
      </c>
      <c r="E6" s="112" t="s">
        <v>203</v>
      </c>
      <c r="F6" s="113" t="s">
        <v>204</v>
      </c>
    </row>
    <row r="7" spans="1:6" x14ac:dyDescent="0.25">
      <c r="A7" s="19">
        <v>1</v>
      </c>
      <c r="B7" s="25" t="s">
        <v>152</v>
      </c>
      <c r="C7" s="19">
        <v>1</v>
      </c>
      <c r="D7" s="20">
        <v>100</v>
      </c>
      <c r="E7" s="19">
        <v>7</v>
      </c>
      <c r="F7" s="20">
        <v>169.16479999999999</v>
      </c>
    </row>
    <row r="8" spans="1:6" x14ac:dyDescent="0.25">
      <c r="A8" s="19">
        <v>2</v>
      </c>
      <c r="B8" s="25" t="s">
        <v>154</v>
      </c>
      <c r="C8" s="19">
        <v>1</v>
      </c>
      <c r="D8" s="20">
        <v>200</v>
      </c>
      <c r="E8" s="19">
        <v>3</v>
      </c>
      <c r="F8" s="20">
        <v>28.002700000000001</v>
      </c>
    </row>
    <row r="9" spans="1:6" x14ac:dyDescent="0.25">
      <c r="A9" s="19">
        <v>3</v>
      </c>
      <c r="B9" s="25" t="s">
        <v>258</v>
      </c>
      <c r="C9" s="19">
        <v>0</v>
      </c>
      <c r="D9" s="20">
        <v>0</v>
      </c>
      <c r="E9" s="19">
        <v>0</v>
      </c>
      <c r="F9" s="20">
        <v>0</v>
      </c>
    </row>
    <row r="10" spans="1:6" x14ac:dyDescent="0.25">
      <c r="A10" s="19">
        <v>4</v>
      </c>
      <c r="B10" s="25" t="s">
        <v>158</v>
      </c>
      <c r="C10" s="19">
        <v>0</v>
      </c>
      <c r="D10" s="20">
        <v>0</v>
      </c>
      <c r="E10" s="19">
        <v>0</v>
      </c>
      <c r="F10" s="20">
        <v>0</v>
      </c>
    </row>
    <row r="11" spans="1:6" x14ac:dyDescent="0.25">
      <c r="A11" s="19">
        <v>5</v>
      </c>
      <c r="B11" s="25" t="s">
        <v>159</v>
      </c>
      <c r="C11" s="19">
        <v>0</v>
      </c>
      <c r="D11" s="20">
        <v>0</v>
      </c>
      <c r="E11" s="19">
        <v>0</v>
      </c>
      <c r="F11" s="20">
        <v>0</v>
      </c>
    </row>
    <row r="12" spans="1:6" x14ac:dyDescent="0.25">
      <c r="A12" s="19">
        <v>6</v>
      </c>
      <c r="B12" s="25" t="s">
        <v>161</v>
      </c>
      <c r="C12" s="19">
        <v>0</v>
      </c>
      <c r="D12" s="20">
        <v>0</v>
      </c>
      <c r="E12" s="19">
        <v>0</v>
      </c>
      <c r="F12" s="20">
        <v>0</v>
      </c>
    </row>
    <row r="13" spans="1:6" x14ac:dyDescent="0.25">
      <c r="A13" s="19">
        <v>7</v>
      </c>
      <c r="B13" s="25" t="s">
        <v>259</v>
      </c>
      <c r="C13" s="19">
        <v>0</v>
      </c>
      <c r="D13" s="20">
        <v>0</v>
      </c>
      <c r="E13" s="19">
        <v>0</v>
      </c>
      <c r="F13" s="20">
        <v>0</v>
      </c>
    </row>
    <row r="14" spans="1:6" x14ac:dyDescent="0.25">
      <c r="A14" s="19">
        <v>8</v>
      </c>
      <c r="B14" s="25" t="s">
        <v>163</v>
      </c>
      <c r="C14" s="19">
        <v>0</v>
      </c>
      <c r="D14" s="20">
        <v>0</v>
      </c>
      <c r="E14" s="19">
        <v>4</v>
      </c>
      <c r="F14" s="20">
        <v>592.72429999999997</v>
      </c>
    </row>
    <row r="15" spans="1:6" x14ac:dyDescent="0.25">
      <c r="A15" s="19">
        <v>9</v>
      </c>
      <c r="B15" s="25" t="s">
        <v>164</v>
      </c>
      <c r="C15" s="19">
        <v>0</v>
      </c>
      <c r="D15" s="20">
        <v>0</v>
      </c>
      <c r="E15" s="19">
        <v>0</v>
      </c>
      <c r="F15" s="20">
        <v>0</v>
      </c>
    </row>
    <row r="16" spans="1:6" x14ac:dyDescent="0.25">
      <c r="A16" s="19">
        <v>10</v>
      </c>
      <c r="B16" s="25" t="s">
        <v>165</v>
      </c>
      <c r="C16" s="19">
        <v>32</v>
      </c>
      <c r="D16" s="20">
        <v>7681.9125999999997</v>
      </c>
      <c r="E16" s="19">
        <v>123</v>
      </c>
      <c r="F16" s="20">
        <v>14120.005500000001</v>
      </c>
    </row>
    <row r="17" spans="1:6" x14ac:dyDescent="0.25">
      <c r="A17" s="19">
        <v>11</v>
      </c>
      <c r="B17" s="25" t="s">
        <v>166</v>
      </c>
      <c r="C17" s="19">
        <v>0</v>
      </c>
      <c r="D17" s="20">
        <v>0</v>
      </c>
      <c r="E17" s="19">
        <v>0</v>
      </c>
      <c r="F17" s="20">
        <v>0</v>
      </c>
    </row>
    <row r="18" spans="1:6" x14ac:dyDescent="0.25">
      <c r="A18" s="19">
        <v>12</v>
      </c>
      <c r="B18" s="25" t="s">
        <v>167</v>
      </c>
      <c r="C18" s="19">
        <v>1</v>
      </c>
      <c r="D18" s="20">
        <v>350</v>
      </c>
      <c r="E18" s="19">
        <v>2</v>
      </c>
      <c r="F18" s="20">
        <v>131.14570000000001</v>
      </c>
    </row>
    <row r="19" spans="1:6" x14ac:dyDescent="0.25">
      <c r="A19" s="19">
        <v>13</v>
      </c>
      <c r="B19" s="25" t="s">
        <v>168</v>
      </c>
      <c r="C19" s="19">
        <v>0</v>
      </c>
      <c r="D19" s="20">
        <v>0</v>
      </c>
      <c r="E19" s="19">
        <v>0</v>
      </c>
      <c r="F19" s="20">
        <v>0</v>
      </c>
    </row>
    <row r="20" spans="1:6" x14ac:dyDescent="0.25">
      <c r="A20" s="19">
        <v>14</v>
      </c>
      <c r="B20" s="25" t="s">
        <v>169</v>
      </c>
      <c r="C20" s="19">
        <v>0</v>
      </c>
      <c r="D20" s="20">
        <v>0</v>
      </c>
      <c r="E20" s="19">
        <v>0</v>
      </c>
      <c r="F20" s="20">
        <v>0</v>
      </c>
    </row>
    <row r="21" spans="1:6" x14ac:dyDescent="0.25">
      <c r="A21" s="19">
        <v>15</v>
      </c>
      <c r="B21" s="25" t="s">
        <v>260</v>
      </c>
      <c r="C21" s="19">
        <v>1</v>
      </c>
      <c r="D21" s="20">
        <v>495</v>
      </c>
      <c r="E21" s="19">
        <v>2</v>
      </c>
      <c r="F21" s="20">
        <v>177.29349999999999</v>
      </c>
    </row>
    <row r="22" spans="1:6" x14ac:dyDescent="0.25">
      <c r="A22" s="19">
        <v>16</v>
      </c>
      <c r="B22" s="25" t="s">
        <v>172</v>
      </c>
      <c r="C22" s="19">
        <v>0</v>
      </c>
      <c r="D22" s="20">
        <v>0</v>
      </c>
      <c r="E22" s="19">
        <v>3</v>
      </c>
      <c r="F22" s="20">
        <v>244.31099999999998</v>
      </c>
    </row>
    <row r="23" spans="1:6" x14ac:dyDescent="0.25">
      <c r="A23" s="19">
        <v>17</v>
      </c>
      <c r="B23" s="25" t="s">
        <v>261</v>
      </c>
      <c r="C23" s="19">
        <v>0</v>
      </c>
      <c r="D23" s="20">
        <v>0</v>
      </c>
      <c r="E23" s="19">
        <v>2</v>
      </c>
      <c r="F23" s="20">
        <v>1.6299999999999999E-2</v>
      </c>
    </row>
    <row r="24" spans="1:6" x14ac:dyDescent="0.25">
      <c r="A24" s="19">
        <v>18</v>
      </c>
      <c r="B24" s="25" t="s">
        <v>174</v>
      </c>
      <c r="C24" s="19">
        <v>0</v>
      </c>
      <c r="D24" s="20">
        <v>0</v>
      </c>
      <c r="E24" s="19">
        <v>0</v>
      </c>
      <c r="F24" s="20">
        <v>0</v>
      </c>
    </row>
    <row r="25" spans="1:6" x14ac:dyDescent="0.25">
      <c r="A25" s="19">
        <v>19</v>
      </c>
      <c r="B25" s="25" t="s">
        <v>175</v>
      </c>
      <c r="C25" s="19">
        <v>11</v>
      </c>
      <c r="D25" s="20">
        <v>363.54580000000004</v>
      </c>
      <c r="E25" s="19">
        <v>27</v>
      </c>
      <c r="F25" s="20">
        <v>4665.4059000000007</v>
      </c>
    </row>
    <row r="26" spans="1:6" x14ac:dyDescent="0.25">
      <c r="A26" s="19">
        <v>20</v>
      </c>
      <c r="B26" s="25" t="s">
        <v>176</v>
      </c>
      <c r="C26" s="19">
        <v>13</v>
      </c>
      <c r="D26" s="20">
        <v>3551</v>
      </c>
      <c r="E26" s="19">
        <v>39</v>
      </c>
      <c r="F26" s="20">
        <v>5906.1152000000002</v>
      </c>
    </row>
    <row r="27" spans="1:6" x14ac:dyDescent="0.25">
      <c r="A27" s="19">
        <v>21</v>
      </c>
      <c r="B27" s="25" t="s">
        <v>177</v>
      </c>
      <c r="C27" s="19">
        <v>3</v>
      </c>
      <c r="D27" s="20">
        <v>63.978500000000004</v>
      </c>
      <c r="E27" s="19">
        <v>28</v>
      </c>
      <c r="F27" s="20">
        <v>2867.7466999999997</v>
      </c>
    </row>
    <row r="28" spans="1:6" x14ac:dyDescent="0.25">
      <c r="A28" s="19">
        <v>22</v>
      </c>
      <c r="B28" s="25" t="s">
        <v>178</v>
      </c>
      <c r="C28" s="19">
        <v>0</v>
      </c>
      <c r="D28" s="20">
        <v>0</v>
      </c>
      <c r="E28" s="19">
        <v>0</v>
      </c>
      <c r="F28" s="20">
        <v>0</v>
      </c>
    </row>
    <row r="29" spans="1:6" x14ac:dyDescent="0.25">
      <c r="A29" s="19">
        <v>23</v>
      </c>
      <c r="B29" s="25" t="s">
        <v>179</v>
      </c>
      <c r="C29" s="19">
        <v>0</v>
      </c>
      <c r="D29" s="20">
        <v>0</v>
      </c>
      <c r="E29" s="19">
        <v>0</v>
      </c>
      <c r="F29" s="20">
        <v>0</v>
      </c>
    </row>
    <row r="30" spans="1:6" x14ac:dyDescent="0.25">
      <c r="A30" s="19">
        <v>24</v>
      </c>
      <c r="B30" s="25" t="s">
        <v>180</v>
      </c>
      <c r="C30" s="19">
        <v>0</v>
      </c>
      <c r="D30" s="20">
        <v>0</v>
      </c>
      <c r="E30" s="19">
        <v>0</v>
      </c>
      <c r="F30" s="20">
        <v>0</v>
      </c>
    </row>
    <row r="31" spans="1:6" x14ac:dyDescent="0.25">
      <c r="A31" s="19">
        <v>25</v>
      </c>
      <c r="B31" s="25" t="s">
        <v>181</v>
      </c>
      <c r="C31" s="19">
        <v>0</v>
      </c>
      <c r="D31" s="20">
        <v>0</v>
      </c>
      <c r="E31" s="19">
        <v>0</v>
      </c>
      <c r="F31" s="20">
        <v>0</v>
      </c>
    </row>
    <row r="32" spans="1:6" x14ac:dyDescent="0.25">
      <c r="A32" s="19">
        <v>26</v>
      </c>
      <c r="B32" s="25" t="s">
        <v>182</v>
      </c>
      <c r="C32" s="19">
        <v>15</v>
      </c>
      <c r="D32" s="20">
        <v>1794.3857999999998</v>
      </c>
      <c r="E32" s="19">
        <v>45</v>
      </c>
      <c r="F32" s="20">
        <v>6497.3597</v>
      </c>
    </row>
    <row r="33" spans="1:6" x14ac:dyDescent="0.25">
      <c r="A33" s="19">
        <v>27</v>
      </c>
      <c r="B33" s="25" t="s">
        <v>184</v>
      </c>
      <c r="C33" s="19">
        <v>1</v>
      </c>
      <c r="D33" s="20">
        <v>50</v>
      </c>
      <c r="E33" s="19">
        <v>4</v>
      </c>
      <c r="F33" s="20">
        <v>87.2958</v>
      </c>
    </row>
    <row r="34" spans="1:6" x14ac:dyDescent="0.25">
      <c r="A34" s="19">
        <v>28</v>
      </c>
      <c r="B34" s="25" t="s">
        <v>262</v>
      </c>
      <c r="C34" s="19">
        <v>0</v>
      </c>
      <c r="D34" s="20">
        <v>0</v>
      </c>
      <c r="E34" s="19">
        <v>0</v>
      </c>
      <c r="F34" s="20">
        <v>0</v>
      </c>
    </row>
    <row r="35" spans="1:6" x14ac:dyDescent="0.25">
      <c r="A35" s="19">
        <v>29</v>
      </c>
      <c r="B35" s="25" t="s">
        <v>186</v>
      </c>
      <c r="C35" s="19">
        <v>31</v>
      </c>
      <c r="D35" s="20">
        <v>993</v>
      </c>
      <c r="E35" s="19">
        <v>32</v>
      </c>
      <c r="F35" s="20">
        <v>837.7473</v>
      </c>
    </row>
    <row r="36" spans="1:6" x14ac:dyDescent="0.25">
      <c r="A36" s="19">
        <v>30</v>
      </c>
      <c r="B36" s="25" t="s">
        <v>263</v>
      </c>
      <c r="C36" s="19">
        <v>0</v>
      </c>
      <c r="D36" s="20">
        <v>0</v>
      </c>
      <c r="E36" s="19">
        <v>0</v>
      </c>
      <c r="F36" s="20">
        <v>0</v>
      </c>
    </row>
    <row r="37" spans="1:6" x14ac:dyDescent="0.25">
      <c r="A37" s="19">
        <v>31</v>
      </c>
      <c r="B37" s="25" t="s">
        <v>188</v>
      </c>
      <c r="C37" s="19">
        <v>27</v>
      </c>
      <c r="D37" s="20">
        <v>887.03410000000008</v>
      </c>
      <c r="E37" s="19">
        <v>27</v>
      </c>
      <c r="F37" s="20">
        <v>434.18919999999997</v>
      </c>
    </row>
    <row r="38" spans="1:6" x14ac:dyDescent="0.25">
      <c r="A38" s="19">
        <v>32</v>
      </c>
      <c r="B38" s="25" t="s">
        <v>189</v>
      </c>
      <c r="C38" s="19">
        <v>0</v>
      </c>
      <c r="D38" s="20">
        <v>0</v>
      </c>
      <c r="E38" s="19">
        <v>0</v>
      </c>
      <c r="F38" s="20">
        <v>0</v>
      </c>
    </row>
    <row r="39" spans="1:6" x14ac:dyDescent="0.25">
      <c r="A39" s="19">
        <v>33</v>
      </c>
      <c r="B39" s="25" t="s">
        <v>264</v>
      </c>
      <c r="C39" s="19">
        <v>1</v>
      </c>
      <c r="D39" s="20">
        <v>175</v>
      </c>
      <c r="E39" s="19">
        <v>0</v>
      </c>
      <c r="F39" s="20">
        <v>0</v>
      </c>
    </row>
    <row r="40" spans="1:6" x14ac:dyDescent="0.25">
      <c r="A40" s="19">
        <v>34</v>
      </c>
      <c r="B40" s="25" t="s">
        <v>191</v>
      </c>
      <c r="C40" s="19">
        <v>0</v>
      </c>
      <c r="D40" s="20">
        <v>0</v>
      </c>
      <c r="E40" s="19">
        <v>0</v>
      </c>
      <c r="F40" s="20">
        <v>0</v>
      </c>
    </row>
    <row r="41" spans="1:6" x14ac:dyDescent="0.25">
      <c r="A41" s="19">
        <v>35</v>
      </c>
      <c r="B41" s="25" t="s">
        <v>192</v>
      </c>
      <c r="C41" s="19">
        <v>0</v>
      </c>
      <c r="D41" s="20">
        <v>0</v>
      </c>
      <c r="E41" s="19">
        <v>0</v>
      </c>
      <c r="F41" s="20">
        <v>0</v>
      </c>
    </row>
    <row r="42" spans="1:6" x14ac:dyDescent="0.25">
      <c r="A42" s="19">
        <v>36</v>
      </c>
      <c r="B42" s="25" t="s">
        <v>265</v>
      </c>
      <c r="C42" s="19">
        <v>0</v>
      </c>
      <c r="D42" s="20">
        <v>0</v>
      </c>
      <c r="E42" s="19">
        <v>0</v>
      </c>
      <c r="F42" s="20">
        <v>0</v>
      </c>
    </row>
    <row r="43" spans="1:6" x14ac:dyDescent="0.25">
      <c r="A43" s="19">
        <v>37</v>
      </c>
      <c r="B43" s="25" t="s">
        <v>194</v>
      </c>
      <c r="C43" s="19">
        <v>0</v>
      </c>
      <c r="D43" s="20">
        <v>0</v>
      </c>
      <c r="E43" s="19">
        <v>0</v>
      </c>
      <c r="F43" s="20">
        <v>0</v>
      </c>
    </row>
    <row r="44" spans="1:6" x14ac:dyDescent="0.25">
      <c r="A44" s="19">
        <v>38</v>
      </c>
      <c r="B44" s="25" t="s">
        <v>195</v>
      </c>
      <c r="C44" s="19">
        <v>0</v>
      </c>
      <c r="D44" s="20">
        <v>0</v>
      </c>
      <c r="E44" s="19">
        <v>2</v>
      </c>
      <c r="F44" s="20">
        <v>489.28910000000002</v>
      </c>
    </row>
    <row r="45" spans="1:6" x14ac:dyDescent="0.25">
      <c r="A45" s="19">
        <v>39</v>
      </c>
      <c r="B45" s="25" t="s">
        <v>196</v>
      </c>
      <c r="C45" s="19">
        <v>0</v>
      </c>
      <c r="D45" s="20">
        <v>0</v>
      </c>
      <c r="E45" s="19">
        <v>0</v>
      </c>
      <c r="F45" s="20">
        <v>0</v>
      </c>
    </row>
    <row r="46" spans="1:6" x14ac:dyDescent="0.25">
      <c r="A46" s="19">
        <v>40</v>
      </c>
      <c r="B46" s="25" t="s">
        <v>197</v>
      </c>
      <c r="C46" s="19">
        <v>0</v>
      </c>
      <c r="D46" s="20">
        <v>0</v>
      </c>
      <c r="E46" s="19">
        <v>0</v>
      </c>
      <c r="F46" s="20">
        <v>0</v>
      </c>
    </row>
    <row r="47" spans="1:6" x14ac:dyDescent="0.25">
      <c r="A47" s="19">
        <v>41</v>
      </c>
      <c r="B47" s="25" t="s">
        <v>198</v>
      </c>
      <c r="C47" s="19">
        <v>0</v>
      </c>
      <c r="D47" s="20">
        <v>0</v>
      </c>
      <c r="E47" s="19">
        <v>0</v>
      </c>
      <c r="F47" s="20">
        <v>0</v>
      </c>
    </row>
    <row r="48" spans="1:6" x14ac:dyDescent="0.25">
      <c r="A48" s="127"/>
      <c r="B48" s="128" t="s">
        <v>45</v>
      </c>
      <c r="C48" s="127">
        <f>SUM(C7:C47)</f>
        <v>138</v>
      </c>
      <c r="D48" s="129">
        <f>SUM(D7:D47)</f>
        <v>16704.856799999998</v>
      </c>
      <c r="E48" s="127">
        <f>SUM(E7:E47)</f>
        <v>350</v>
      </c>
      <c r="F48" s="129">
        <f>SUM(F7:F47)</f>
        <v>37247.812700000002</v>
      </c>
    </row>
  </sheetData>
  <mergeCells count="9">
    <mergeCell ref="A5:A6"/>
    <mergeCell ref="B5:B6"/>
    <mergeCell ref="C5:D5"/>
    <mergeCell ref="E5:F5"/>
    <mergeCell ref="A1:F1"/>
    <mergeCell ref="A2:F2"/>
    <mergeCell ref="A3:F3"/>
    <mergeCell ref="A4:B4"/>
    <mergeCell ref="D4:F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923AA-5A13-43F1-9F46-E62101E78F7C}">
  <dimension ref="A1:M39"/>
  <sheetViews>
    <sheetView workbookViewId="0">
      <selection activeCell="N4" sqref="N4"/>
    </sheetView>
  </sheetViews>
  <sheetFormatPr defaultRowHeight="15" x14ac:dyDescent="0.25"/>
  <cols>
    <col min="2" max="2" width="43.85546875" bestFit="1" customWidth="1"/>
    <col min="3" max="3" width="12.140625" customWidth="1"/>
    <col min="4" max="4" width="14.28515625" customWidth="1"/>
    <col min="5" max="5" width="15.5703125" customWidth="1"/>
    <col min="6" max="6" width="12.42578125" bestFit="1" customWidth="1"/>
    <col min="7" max="7" width="15.28515625" bestFit="1" customWidth="1"/>
    <col min="8" max="8" width="18" customWidth="1"/>
    <col min="9" max="9" width="12.28515625" customWidth="1"/>
    <col min="10" max="10" width="15.85546875" customWidth="1"/>
    <col min="11" max="11" width="17.5703125" customWidth="1"/>
    <col min="12" max="12" width="19" customWidth="1"/>
    <col min="13" max="13" width="24.7109375" customWidth="1"/>
  </cols>
  <sheetData>
    <row r="1" spans="1:13" x14ac:dyDescent="0.25">
      <c r="A1" s="130" t="s">
        <v>356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2"/>
    </row>
    <row r="2" spans="1:13" x14ac:dyDescent="0.25">
      <c r="A2" s="133" t="s">
        <v>309</v>
      </c>
      <c r="B2" s="133" t="s">
        <v>267</v>
      </c>
      <c r="C2" s="134" t="s">
        <v>357</v>
      </c>
      <c r="D2" s="135" t="s">
        <v>358</v>
      </c>
      <c r="E2" s="134" t="s">
        <v>359</v>
      </c>
      <c r="F2" s="135" t="s">
        <v>272</v>
      </c>
      <c r="G2" s="136" t="s">
        <v>360</v>
      </c>
      <c r="H2" s="136" t="s">
        <v>361</v>
      </c>
      <c r="I2" s="135" t="s">
        <v>362</v>
      </c>
      <c r="J2" s="134" t="s">
        <v>363</v>
      </c>
      <c r="K2" s="135" t="s">
        <v>364</v>
      </c>
      <c r="L2" s="135" t="s">
        <v>365</v>
      </c>
      <c r="M2" s="135" t="s">
        <v>366</v>
      </c>
    </row>
    <row r="3" spans="1:13" x14ac:dyDescent="0.25">
      <c r="A3" s="133"/>
      <c r="B3" s="133"/>
      <c r="C3" s="134"/>
      <c r="D3" s="135"/>
      <c r="E3" s="134"/>
      <c r="F3" s="135"/>
      <c r="G3" s="136"/>
      <c r="H3" s="136"/>
      <c r="I3" s="135"/>
      <c r="J3" s="134"/>
      <c r="K3" s="135"/>
      <c r="L3" s="135"/>
      <c r="M3" s="135"/>
    </row>
    <row r="4" spans="1:13" ht="15.75" x14ac:dyDescent="0.25">
      <c r="A4" s="137">
        <v>1</v>
      </c>
      <c r="B4" s="138" t="s">
        <v>367</v>
      </c>
      <c r="C4" s="139">
        <v>1378</v>
      </c>
      <c r="D4" s="140">
        <v>2716</v>
      </c>
      <c r="E4" s="141">
        <v>1175</v>
      </c>
      <c r="F4" s="139">
        <v>269</v>
      </c>
      <c r="G4" s="139">
        <v>247</v>
      </c>
      <c r="H4" s="142">
        <f>G4/E4</f>
        <v>0.21021276595744681</v>
      </c>
      <c r="I4" s="139">
        <v>2251</v>
      </c>
      <c r="J4" s="139">
        <v>22</v>
      </c>
      <c r="K4" s="139">
        <v>192</v>
      </c>
      <c r="L4" s="139">
        <v>3</v>
      </c>
      <c r="M4" s="139">
        <v>16</v>
      </c>
    </row>
    <row r="5" spans="1:13" ht="15.75" x14ac:dyDescent="0.25">
      <c r="A5" s="137">
        <v>2</v>
      </c>
      <c r="B5" s="138" t="s">
        <v>368</v>
      </c>
      <c r="C5" s="139">
        <v>243</v>
      </c>
      <c r="D5" s="140">
        <v>646</v>
      </c>
      <c r="E5" s="141">
        <v>302.9536557647059</v>
      </c>
      <c r="F5" s="139">
        <v>224</v>
      </c>
      <c r="G5" s="139">
        <v>195</v>
      </c>
      <c r="H5" s="142">
        <f>G5/E5</f>
        <v>0.64366280548022192</v>
      </c>
      <c r="I5" s="139">
        <v>307</v>
      </c>
      <c r="J5" s="139">
        <v>29</v>
      </c>
      <c r="K5" s="139">
        <v>24</v>
      </c>
      <c r="L5" s="139">
        <v>1</v>
      </c>
      <c r="M5" s="139">
        <v>23</v>
      </c>
    </row>
    <row r="6" spans="1:13" ht="15.75" x14ac:dyDescent="0.25">
      <c r="A6" s="137">
        <v>3</v>
      </c>
      <c r="B6" s="143" t="s">
        <v>135</v>
      </c>
      <c r="C6" s="139">
        <v>1593</v>
      </c>
      <c r="D6" s="140">
        <v>1030</v>
      </c>
      <c r="E6" s="141">
        <v>1037</v>
      </c>
      <c r="F6" s="139">
        <v>175</v>
      </c>
      <c r="G6" s="139">
        <v>146</v>
      </c>
      <c r="H6" s="142">
        <v>0.1407907425265188</v>
      </c>
      <c r="I6" s="139">
        <v>748</v>
      </c>
      <c r="J6" s="139">
        <v>29</v>
      </c>
      <c r="K6" s="139">
        <v>97</v>
      </c>
      <c r="L6" s="139">
        <v>17</v>
      </c>
      <c r="M6" s="139">
        <v>12</v>
      </c>
    </row>
    <row r="7" spans="1:13" ht="15.75" x14ac:dyDescent="0.25">
      <c r="A7" s="137">
        <v>4</v>
      </c>
      <c r="B7" s="138" t="s">
        <v>369</v>
      </c>
      <c r="C7" s="139">
        <v>665</v>
      </c>
      <c r="D7" s="140">
        <v>1406</v>
      </c>
      <c r="E7" s="141">
        <v>715</v>
      </c>
      <c r="F7" s="139">
        <v>195</v>
      </c>
      <c r="G7" s="139">
        <v>144</v>
      </c>
      <c r="H7" s="142">
        <f t="shared" ref="H7:H39" si="0">G7/E7</f>
        <v>0.20139860139860141</v>
      </c>
      <c r="I7" s="139">
        <v>1166</v>
      </c>
      <c r="J7" s="139">
        <v>51</v>
      </c>
      <c r="K7" s="139">
        <v>39</v>
      </c>
      <c r="L7" s="139">
        <v>4</v>
      </c>
      <c r="M7" s="139">
        <v>39</v>
      </c>
    </row>
    <row r="8" spans="1:13" ht="15.75" x14ac:dyDescent="0.25">
      <c r="A8" s="137">
        <v>5</v>
      </c>
      <c r="B8" s="138" t="s">
        <v>22</v>
      </c>
      <c r="C8" s="139">
        <v>734</v>
      </c>
      <c r="D8" s="140">
        <v>1569</v>
      </c>
      <c r="E8" s="141">
        <v>711</v>
      </c>
      <c r="F8" s="139">
        <v>167</v>
      </c>
      <c r="G8" s="139">
        <v>134</v>
      </c>
      <c r="H8" s="142">
        <f t="shared" si="0"/>
        <v>0.18846694796061886</v>
      </c>
      <c r="I8" s="139">
        <v>1252</v>
      </c>
      <c r="J8" s="139">
        <v>33</v>
      </c>
      <c r="K8" s="139">
        <v>146</v>
      </c>
      <c r="L8" s="139">
        <v>59</v>
      </c>
      <c r="M8" s="139">
        <v>26</v>
      </c>
    </row>
    <row r="9" spans="1:13" ht="15.75" x14ac:dyDescent="0.25">
      <c r="A9" s="137">
        <v>6</v>
      </c>
      <c r="B9" s="138" t="s">
        <v>370</v>
      </c>
      <c r="C9" s="139">
        <v>495</v>
      </c>
      <c r="D9" s="140">
        <v>486</v>
      </c>
      <c r="E9" s="141">
        <v>406.88948582352941</v>
      </c>
      <c r="F9" s="139">
        <v>144</v>
      </c>
      <c r="G9" s="139">
        <v>130</v>
      </c>
      <c r="H9" s="142">
        <f t="shared" si="0"/>
        <v>0.31949707360190144</v>
      </c>
      <c r="I9" s="139">
        <v>112</v>
      </c>
      <c r="J9" s="139">
        <v>14</v>
      </c>
      <c r="K9" s="139">
        <v>221</v>
      </c>
      <c r="L9" s="139">
        <v>176</v>
      </c>
      <c r="M9" s="139">
        <v>13</v>
      </c>
    </row>
    <row r="10" spans="1:13" ht="15.75" x14ac:dyDescent="0.25">
      <c r="A10" s="137">
        <v>7</v>
      </c>
      <c r="B10" s="138" t="s">
        <v>17</v>
      </c>
      <c r="C10" s="139">
        <v>263</v>
      </c>
      <c r="D10" s="140">
        <v>537</v>
      </c>
      <c r="E10" s="141">
        <v>317.16577776470592</v>
      </c>
      <c r="F10" s="139">
        <v>139</v>
      </c>
      <c r="G10" s="139">
        <v>129</v>
      </c>
      <c r="H10" s="142">
        <f t="shared" si="0"/>
        <v>0.40672736166289836</v>
      </c>
      <c r="I10" s="139">
        <v>374</v>
      </c>
      <c r="J10" s="139">
        <v>10</v>
      </c>
      <c r="K10" s="139">
        <v>24</v>
      </c>
      <c r="L10" s="139">
        <v>0</v>
      </c>
      <c r="M10" s="139">
        <v>5</v>
      </c>
    </row>
    <row r="11" spans="1:13" ht="15.75" x14ac:dyDescent="0.25">
      <c r="A11" s="137">
        <v>8</v>
      </c>
      <c r="B11" s="138" t="s">
        <v>371</v>
      </c>
      <c r="C11" s="139">
        <v>256</v>
      </c>
      <c r="D11" s="140">
        <v>360</v>
      </c>
      <c r="E11" s="141">
        <v>289.83066229411764</v>
      </c>
      <c r="F11" s="139">
        <v>114</v>
      </c>
      <c r="G11" s="139">
        <v>101</v>
      </c>
      <c r="H11" s="142">
        <f t="shared" si="0"/>
        <v>0.34847934721794921</v>
      </c>
      <c r="I11" s="139">
        <v>182</v>
      </c>
      <c r="J11" s="139">
        <v>13</v>
      </c>
      <c r="K11" s="139">
        <v>63</v>
      </c>
      <c r="L11" s="139">
        <v>35</v>
      </c>
      <c r="M11" s="139">
        <v>10</v>
      </c>
    </row>
    <row r="12" spans="1:13" ht="15.75" x14ac:dyDescent="0.25">
      <c r="A12" s="137">
        <v>9</v>
      </c>
      <c r="B12" s="138" t="s">
        <v>372</v>
      </c>
      <c r="C12" s="139">
        <v>158</v>
      </c>
      <c r="D12" s="140">
        <v>193</v>
      </c>
      <c r="E12" s="141">
        <v>218.95365576470587</v>
      </c>
      <c r="F12" s="139">
        <v>53</v>
      </c>
      <c r="G12" s="139">
        <v>52</v>
      </c>
      <c r="H12" s="142">
        <f t="shared" si="0"/>
        <v>0.23749318009049711</v>
      </c>
      <c r="I12" s="139">
        <v>113</v>
      </c>
      <c r="J12" s="139">
        <v>1</v>
      </c>
      <c r="K12" s="139">
        <v>27</v>
      </c>
      <c r="L12" s="139">
        <v>15</v>
      </c>
      <c r="M12" s="139">
        <v>1</v>
      </c>
    </row>
    <row r="13" spans="1:13" ht="15.75" x14ac:dyDescent="0.25">
      <c r="A13" s="137">
        <v>10</v>
      </c>
      <c r="B13" s="138" t="s">
        <v>373</v>
      </c>
      <c r="C13" s="139">
        <v>166</v>
      </c>
      <c r="D13" s="140">
        <v>252</v>
      </c>
      <c r="E13" s="141">
        <v>237.34759476470589</v>
      </c>
      <c r="F13" s="139">
        <v>63</v>
      </c>
      <c r="G13" s="139">
        <v>46</v>
      </c>
      <c r="H13" s="142">
        <f t="shared" si="0"/>
        <v>0.19380857870332335</v>
      </c>
      <c r="I13" s="139">
        <v>160</v>
      </c>
      <c r="J13" s="139">
        <v>17</v>
      </c>
      <c r="K13" s="139">
        <v>15</v>
      </c>
      <c r="L13" s="139">
        <v>1</v>
      </c>
      <c r="M13" s="139">
        <v>14</v>
      </c>
    </row>
    <row r="14" spans="1:13" ht="15.75" x14ac:dyDescent="0.25">
      <c r="A14" s="137">
        <v>11</v>
      </c>
      <c r="B14" s="138" t="s">
        <v>20</v>
      </c>
      <c r="C14" s="139">
        <v>68</v>
      </c>
      <c r="D14" s="140">
        <v>110</v>
      </c>
      <c r="E14" s="141">
        <v>100.13547276470588</v>
      </c>
      <c r="F14" s="139">
        <v>43</v>
      </c>
      <c r="G14" s="139">
        <v>41</v>
      </c>
      <c r="H14" s="142">
        <f t="shared" si="0"/>
        <v>0.40944531311436533</v>
      </c>
      <c r="I14" s="139">
        <v>42</v>
      </c>
      <c r="J14" s="139">
        <v>2</v>
      </c>
      <c r="K14" s="139">
        <v>25</v>
      </c>
      <c r="L14" s="139">
        <v>7</v>
      </c>
      <c r="M14" s="139">
        <v>1</v>
      </c>
    </row>
    <row r="15" spans="1:13" ht="15.75" x14ac:dyDescent="0.25">
      <c r="A15" s="137">
        <v>12</v>
      </c>
      <c r="B15" s="138" t="s">
        <v>374</v>
      </c>
      <c r="C15" s="139">
        <v>463</v>
      </c>
      <c r="D15" s="140">
        <v>191</v>
      </c>
      <c r="E15" s="141">
        <v>232</v>
      </c>
      <c r="F15" s="139">
        <v>31</v>
      </c>
      <c r="G15" s="139">
        <v>30</v>
      </c>
      <c r="H15" s="142">
        <f t="shared" si="0"/>
        <v>0.12931034482758622</v>
      </c>
      <c r="I15" s="139">
        <v>70</v>
      </c>
      <c r="J15" s="139">
        <v>1</v>
      </c>
      <c r="K15" s="139">
        <v>90</v>
      </c>
      <c r="L15" s="139">
        <v>33</v>
      </c>
      <c r="M15" s="139">
        <v>0</v>
      </c>
    </row>
    <row r="16" spans="1:13" ht="15.75" x14ac:dyDescent="0.25">
      <c r="A16" s="137">
        <v>13</v>
      </c>
      <c r="B16" s="138" t="s">
        <v>375</v>
      </c>
      <c r="C16" s="139">
        <v>566</v>
      </c>
      <c r="D16" s="140">
        <v>162</v>
      </c>
      <c r="E16" s="141">
        <v>402.10160782352938</v>
      </c>
      <c r="F16" s="139">
        <v>36</v>
      </c>
      <c r="G16" s="139">
        <v>32</v>
      </c>
      <c r="H16" s="142">
        <f t="shared" si="0"/>
        <v>7.9581875270799365E-2</v>
      </c>
      <c r="I16" s="139">
        <v>88</v>
      </c>
      <c r="J16" s="139">
        <v>4</v>
      </c>
      <c r="K16" s="139">
        <v>38</v>
      </c>
      <c r="L16" s="139">
        <v>33</v>
      </c>
      <c r="M16" s="139">
        <v>4</v>
      </c>
    </row>
    <row r="17" spans="1:13" ht="15.75" x14ac:dyDescent="0.25">
      <c r="A17" s="137">
        <v>14</v>
      </c>
      <c r="B17" s="138" t="s">
        <v>376</v>
      </c>
      <c r="C17" s="139">
        <v>78</v>
      </c>
      <c r="D17" s="140">
        <v>97</v>
      </c>
      <c r="E17" s="141">
        <v>90.135472764705881</v>
      </c>
      <c r="F17" s="139">
        <v>31</v>
      </c>
      <c r="G17" s="139">
        <v>28</v>
      </c>
      <c r="H17" s="142">
        <f t="shared" si="0"/>
        <v>0.31064351404793306</v>
      </c>
      <c r="I17" s="139">
        <v>38</v>
      </c>
      <c r="J17" s="139">
        <v>3</v>
      </c>
      <c r="K17" s="139">
        <v>19</v>
      </c>
      <c r="L17" s="139">
        <v>11</v>
      </c>
      <c r="M17" s="139">
        <v>2</v>
      </c>
    </row>
    <row r="18" spans="1:13" ht="15.75" x14ac:dyDescent="0.25">
      <c r="A18" s="137">
        <v>15</v>
      </c>
      <c r="B18" s="138" t="s">
        <v>377</v>
      </c>
      <c r="C18" s="139">
        <v>340</v>
      </c>
      <c r="D18" s="140">
        <v>143</v>
      </c>
      <c r="E18" s="141">
        <v>126</v>
      </c>
      <c r="F18" s="139">
        <v>18</v>
      </c>
      <c r="G18" s="139">
        <v>17</v>
      </c>
      <c r="H18" s="142">
        <f t="shared" si="0"/>
        <v>0.13492063492063491</v>
      </c>
      <c r="I18" s="139">
        <v>110</v>
      </c>
      <c r="J18" s="139">
        <v>1</v>
      </c>
      <c r="K18" s="139">
        <v>13</v>
      </c>
      <c r="L18" s="139">
        <v>5</v>
      </c>
      <c r="M18" s="139">
        <v>1</v>
      </c>
    </row>
    <row r="19" spans="1:13" ht="15.75" x14ac:dyDescent="0.25">
      <c r="A19" s="137">
        <v>16</v>
      </c>
      <c r="B19" s="138" t="s">
        <v>378</v>
      </c>
      <c r="C19" s="139" t="s">
        <v>268</v>
      </c>
      <c r="D19" s="140">
        <v>56</v>
      </c>
      <c r="E19" s="141">
        <v>16</v>
      </c>
      <c r="F19" s="139">
        <v>9</v>
      </c>
      <c r="G19" s="139">
        <v>9</v>
      </c>
      <c r="H19" s="142">
        <f t="shared" si="0"/>
        <v>0.5625</v>
      </c>
      <c r="I19" s="139">
        <v>35</v>
      </c>
      <c r="J19" s="139">
        <v>0</v>
      </c>
      <c r="K19" s="139">
        <v>12</v>
      </c>
      <c r="L19" s="139">
        <v>8</v>
      </c>
      <c r="M19" s="139">
        <v>0</v>
      </c>
    </row>
    <row r="20" spans="1:13" ht="15.75" x14ac:dyDescent="0.25">
      <c r="A20" s="137">
        <v>17</v>
      </c>
      <c r="B20" s="138" t="s">
        <v>379</v>
      </c>
      <c r="C20" s="139">
        <v>84</v>
      </c>
      <c r="D20" s="140">
        <v>45</v>
      </c>
      <c r="E20" s="141">
        <v>53.135472764705881</v>
      </c>
      <c r="F20" s="139">
        <v>17</v>
      </c>
      <c r="G20" s="139">
        <v>15</v>
      </c>
      <c r="H20" s="142">
        <f t="shared" si="0"/>
        <v>0.28229729067101544</v>
      </c>
      <c r="I20" s="139">
        <v>4</v>
      </c>
      <c r="J20" s="139">
        <v>2</v>
      </c>
      <c r="K20" s="139">
        <v>24</v>
      </c>
      <c r="L20" s="139">
        <v>20</v>
      </c>
      <c r="M20" s="139">
        <v>2</v>
      </c>
    </row>
    <row r="21" spans="1:13" ht="15.75" x14ac:dyDescent="0.25">
      <c r="A21" s="137">
        <v>18</v>
      </c>
      <c r="B21" s="138" t="s">
        <v>380</v>
      </c>
      <c r="C21" s="139">
        <v>56</v>
      </c>
      <c r="D21" s="140">
        <v>69</v>
      </c>
      <c r="E21" s="141">
        <v>83.212121999999994</v>
      </c>
      <c r="F21" s="139">
        <v>12</v>
      </c>
      <c r="G21" s="139">
        <v>11</v>
      </c>
      <c r="H21" s="142">
        <f t="shared" si="0"/>
        <v>0.13219227842789541</v>
      </c>
      <c r="I21" s="139">
        <v>46</v>
      </c>
      <c r="J21" s="139">
        <v>1</v>
      </c>
      <c r="K21" s="139">
        <v>10</v>
      </c>
      <c r="L21" s="139">
        <v>4</v>
      </c>
      <c r="M21" s="139">
        <v>1</v>
      </c>
    </row>
    <row r="22" spans="1:13" ht="15.75" x14ac:dyDescent="0.25">
      <c r="A22" s="137">
        <v>19</v>
      </c>
      <c r="B22" s="138" t="s">
        <v>19</v>
      </c>
      <c r="C22" s="139">
        <v>144</v>
      </c>
      <c r="D22" s="140">
        <v>62</v>
      </c>
      <c r="E22" s="141">
        <v>181.13547276470587</v>
      </c>
      <c r="F22" s="139">
        <v>10</v>
      </c>
      <c r="G22" s="139">
        <v>8</v>
      </c>
      <c r="H22" s="142">
        <f t="shared" si="0"/>
        <v>4.4165838297128925E-2</v>
      </c>
      <c r="I22" s="139">
        <v>48</v>
      </c>
      <c r="J22" s="139">
        <v>2</v>
      </c>
      <c r="K22" s="139">
        <v>4</v>
      </c>
      <c r="L22" s="139">
        <v>0</v>
      </c>
      <c r="M22" s="139">
        <v>1</v>
      </c>
    </row>
    <row r="23" spans="1:13" ht="15.75" x14ac:dyDescent="0.25">
      <c r="A23" s="137">
        <v>20</v>
      </c>
      <c r="B23" s="138" t="s">
        <v>381</v>
      </c>
      <c r="C23" s="139">
        <v>59</v>
      </c>
      <c r="D23" s="140">
        <v>26</v>
      </c>
      <c r="E23" s="141">
        <v>111.13547276470588</v>
      </c>
      <c r="F23" s="139">
        <v>6</v>
      </c>
      <c r="G23" s="139">
        <v>3</v>
      </c>
      <c r="H23" s="142">
        <f t="shared" si="0"/>
        <v>2.699408141585494E-2</v>
      </c>
      <c r="I23" s="139">
        <v>20</v>
      </c>
      <c r="J23" s="139">
        <v>3</v>
      </c>
      <c r="K23" s="139">
        <v>0</v>
      </c>
      <c r="L23" s="139">
        <v>0</v>
      </c>
      <c r="M23" s="139">
        <v>0</v>
      </c>
    </row>
    <row r="24" spans="1:13" ht="15.75" x14ac:dyDescent="0.25">
      <c r="A24" s="137">
        <v>21</v>
      </c>
      <c r="B24" s="138" t="s">
        <v>382</v>
      </c>
      <c r="C24" s="139">
        <v>77</v>
      </c>
      <c r="D24" s="140">
        <v>12</v>
      </c>
      <c r="E24" s="141">
        <v>36.606060999999997</v>
      </c>
      <c r="F24" s="139">
        <v>2</v>
      </c>
      <c r="G24" s="139">
        <v>2</v>
      </c>
      <c r="H24" s="142">
        <f t="shared" si="0"/>
        <v>5.4635761001436349E-2</v>
      </c>
      <c r="I24" s="139">
        <v>5</v>
      </c>
      <c r="J24" s="139">
        <v>0</v>
      </c>
      <c r="K24" s="139">
        <v>5</v>
      </c>
      <c r="L24" s="139">
        <v>4</v>
      </c>
      <c r="M24" s="139">
        <v>0</v>
      </c>
    </row>
    <row r="25" spans="1:13" ht="15.75" x14ac:dyDescent="0.25">
      <c r="A25" s="137">
        <v>22</v>
      </c>
      <c r="B25" s="138" t="s">
        <v>269</v>
      </c>
      <c r="C25" s="139">
        <v>218</v>
      </c>
      <c r="D25" s="140">
        <v>60</v>
      </c>
      <c r="E25" s="141">
        <v>171.48306752941176</v>
      </c>
      <c r="F25" s="139">
        <v>4</v>
      </c>
      <c r="G25" s="139">
        <v>2</v>
      </c>
      <c r="H25" s="142">
        <f t="shared" si="0"/>
        <v>1.1662959082866721E-2</v>
      </c>
      <c r="I25" s="139">
        <v>6</v>
      </c>
      <c r="J25" s="139">
        <v>2</v>
      </c>
      <c r="K25" s="139">
        <v>50</v>
      </c>
      <c r="L25" s="139">
        <v>41</v>
      </c>
      <c r="M25" s="139">
        <v>2</v>
      </c>
    </row>
    <row r="26" spans="1:13" ht="15.75" x14ac:dyDescent="0.25">
      <c r="A26" s="137">
        <v>23</v>
      </c>
      <c r="B26" s="138" t="s">
        <v>383</v>
      </c>
      <c r="C26" s="139">
        <v>98</v>
      </c>
      <c r="D26" s="140">
        <v>16</v>
      </c>
      <c r="E26" s="141">
        <v>83.953655764705886</v>
      </c>
      <c r="F26" s="139">
        <v>1</v>
      </c>
      <c r="G26" s="139">
        <v>1</v>
      </c>
      <c r="H26" s="142">
        <f t="shared" si="0"/>
        <v>1.1911333591031064E-2</v>
      </c>
      <c r="I26" s="139">
        <v>4</v>
      </c>
      <c r="J26" s="139">
        <v>0</v>
      </c>
      <c r="K26" s="139">
        <v>11</v>
      </c>
      <c r="L26" s="139">
        <v>10</v>
      </c>
      <c r="M26" s="139">
        <v>0</v>
      </c>
    </row>
    <row r="27" spans="1:13" ht="15.75" x14ac:dyDescent="0.25">
      <c r="A27" s="137">
        <v>24</v>
      </c>
      <c r="B27" s="138" t="s">
        <v>384</v>
      </c>
      <c r="C27" s="139">
        <v>231</v>
      </c>
      <c r="D27" s="140">
        <v>14</v>
      </c>
      <c r="E27" s="141">
        <v>42.636365999999995</v>
      </c>
      <c r="F27" s="139">
        <v>1</v>
      </c>
      <c r="G27" s="139">
        <v>1</v>
      </c>
      <c r="H27" s="142">
        <f t="shared" si="0"/>
        <v>2.3454156482285569E-2</v>
      </c>
      <c r="I27" s="139">
        <v>1</v>
      </c>
      <c r="J27" s="139">
        <v>0</v>
      </c>
      <c r="K27" s="139">
        <v>12</v>
      </c>
      <c r="L27" s="139">
        <v>7</v>
      </c>
      <c r="M27" s="139">
        <v>0</v>
      </c>
    </row>
    <row r="28" spans="1:13" ht="15.75" x14ac:dyDescent="0.25">
      <c r="A28" s="137">
        <v>25</v>
      </c>
      <c r="B28" s="138" t="s">
        <v>270</v>
      </c>
      <c r="C28" s="139">
        <v>173</v>
      </c>
      <c r="D28" s="140">
        <v>12</v>
      </c>
      <c r="E28" s="141">
        <v>62.347594764705882</v>
      </c>
      <c r="F28" s="139">
        <v>0</v>
      </c>
      <c r="G28" s="139">
        <v>0</v>
      </c>
      <c r="H28" s="142">
        <f t="shared" si="0"/>
        <v>0</v>
      </c>
      <c r="I28" s="139">
        <v>1</v>
      </c>
      <c r="J28" s="139">
        <v>0</v>
      </c>
      <c r="K28" s="139">
        <v>11</v>
      </c>
      <c r="L28" s="139">
        <v>8</v>
      </c>
      <c r="M28" s="139">
        <v>0</v>
      </c>
    </row>
    <row r="29" spans="1:13" ht="15.75" x14ac:dyDescent="0.25">
      <c r="A29" s="137">
        <v>26</v>
      </c>
      <c r="B29" s="138" t="s">
        <v>141</v>
      </c>
      <c r="C29" s="139">
        <v>68</v>
      </c>
      <c r="D29" s="140">
        <v>3</v>
      </c>
      <c r="E29" s="141">
        <v>25</v>
      </c>
      <c r="F29" s="139">
        <v>0</v>
      </c>
      <c r="G29" s="139">
        <v>0</v>
      </c>
      <c r="H29" s="142">
        <f t="shared" si="0"/>
        <v>0</v>
      </c>
      <c r="I29" s="139">
        <v>0</v>
      </c>
      <c r="J29" s="139">
        <v>0</v>
      </c>
      <c r="K29" s="139">
        <v>3</v>
      </c>
      <c r="L29" s="139">
        <v>3</v>
      </c>
      <c r="M29" s="139">
        <v>0</v>
      </c>
    </row>
    <row r="30" spans="1:13" ht="15.75" x14ac:dyDescent="0.25">
      <c r="A30" s="137">
        <v>27</v>
      </c>
      <c r="B30" s="138" t="s">
        <v>385</v>
      </c>
      <c r="C30" s="139">
        <v>38</v>
      </c>
      <c r="D30" s="140">
        <v>0</v>
      </c>
      <c r="E30" s="141">
        <v>19</v>
      </c>
      <c r="F30" s="139">
        <v>0</v>
      </c>
      <c r="G30" s="139">
        <v>0</v>
      </c>
      <c r="H30" s="142">
        <f t="shared" si="0"/>
        <v>0</v>
      </c>
      <c r="I30" s="139">
        <v>0</v>
      </c>
      <c r="J30" s="139">
        <v>0</v>
      </c>
      <c r="K30" s="139">
        <v>0</v>
      </c>
      <c r="L30" s="139">
        <v>0</v>
      </c>
      <c r="M30" s="139">
        <v>0</v>
      </c>
    </row>
    <row r="31" spans="1:13" ht="15.75" x14ac:dyDescent="0.25">
      <c r="A31" s="137">
        <v>28</v>
      </c>
      <c r="B31" s="138" t="s">
        <v>386</v>
      </c>
      <c r="C31" s="139">
        <v>18</v>
      </c>
      <c r="D31" s="140">
        <v>0</v>
      </c>
      <c r="E31" s="141">
        <v>16</v>
      </c>
      <c r="F31" s="139">
        <v>0</v>
      </c>
      <c r="G31" s="139">
        <v>0</v>
      </c>
      <c r="H31" s="142">
        <f t="shared" si="0"/>
        <v>0</v>
      </c>
      <c r="I31" s="139">
        <v>0</v>
      </c>
      <c r="J31" s="139">
        <v>0</v>
      </c>
      <c r="K31" s="139">
        <v>0</v>
      </c>
      <c r="L31" s="139">
        <v>0</v>
      </c>
      <c r="M31" s="139">
        <v>0</v>
      </c>
    </row>
    <row r="32" spans="1:13" ht="15.75" x14ac:dyDescent="0.25">
      <c r="A32" s="137">
        <v>29</v>
      </c>
      <c r="B32" s="138" t="s">
        <v>387</v>
      </c>
      <c r="C32" s="139">
        <v>20</v>
      </c>
      <c r="D32" s="140">
        <v>0</v>
      </c>
      <c r="E32" s="141">
        <v>15</v>
      </c>
      <c r="F32" s="139">
        <v>0</v>
      </c>
      <c r="G32" s="139">
        <v>0</v>
      </c>
      <c r="H32" s="142">
        <f t="shared" si="0"/>
        <v>0</v>
      </c>
      <c r="I32" s="139">
        <v>0</v>
      </c>
      <c r="J32" s="139">
        <v>0</v>
      </c>
      <c r="K32" s="139">
        <v>0</v>
      </c>
      <c r="L32" s="139">
        <v>0</v>
      </c>
      <c r="M32" s="139">
        <v>0</v>
      </c>
    </row>
    <row r="33" spans="1:13" ht="15.75" x14ac:dyDescent="0.25">
      <c r="A33" s="137">
        <v>30</v>
      </c>
      <c r="B33" s="138" t="s">
        <v>388</v>
      </c>
      <c r="C33" s="139">
        <v>124</v>
      </c>
      <c r="D33" s="140">
        <v>0</v>
      </c>
      <c r="E33" s="141">
        <v>12</v>
      </c>
      <c r="F33" s="139">
        <v>0</v>
      </c>
      <c r="G33" s="139">
        <v>0</v>
      </c>
      <c r="H33" s="142">
        <f t="shared" si="0"/>
        <v>0</v>
      </c>
      <c r="I33" s="139">
        <v>0</v>
      </c>
      <c r="J33" s="139">
        <v>0</v>
      </c>
      <c r="K33" s="139">
        <v>0</v>
      </c>
      <c r="L33" s="139">
        <v>0</v>
      </c>
      <c r="M33" s="139">
        <v>0</v>
      </c>
    </row>
    <row r="34" spans="1:13" ht="15.75" x14ac:dyDescent="0.25">
      <c r="A34" s="137">
        <v>31</v>
      </c>
      <c r="B34" s="143" t="s">
        <v>271</v>
      </c>
      <c r="C34" s="139">
        <v>15</v>
      </c>
      <c r="D34" s="140">
        <v>1</v>
      </c>
      <c r="E34" s="141">
        <v>12</v>
      </c>
      <c r="F34" s="139">
        <v>0</v>
      </c>
      <c r="G34" s="139">
        <v>0</v>
      </c>
      <c r="H34" s="142">
        <f t="shared" si="0"/>
        <v>0</v>
      </c>
      <c r="I34" s="139">
        <v>0</v>
      </c>
      <c r="J34" s="139">
        <v>0</v>
      </c>
      <c r="K34" s="139">
        <v>1</v>
      </c>
      <c r="L34" s="139">
        <v>1</v>
      </c>
      <c r="M34" s="139">
        <v>0</v>
      </c>
    </row>
    <row r="35" spans="1:13" ht="15.75" x14ac:dyDescent="0.25">
      <c r="A35" s="137">
        <v>32</v>
      </c>
      <c r="B35" s="138" t="s">
        <v>389</v>
      </c>
      <c r="C35" s="139">
        <v>15</v>
      </c>
      <c r="D35" s="140">
        <v>6</v>
      </c>
      <c r="E35" s="141">
        <v>10</v>
      </c>
      <c r="F35" s="139">
        <v>0</v>
      </c>
      <c r="G35" s="139">
        <v>0</v>
      </c>
      <c r="H35" s="142">
        <f t="shared" si="0"/>
        <v>0</v>
      </c>
      <c r="I35" s="139">
        <v>5</v>
      </c>
      <c r="J35" s="139">
        <v>0</v>
      </c>
      <c r="K35" s="139">
        <v>1</v>
      </c>
      <c r="L35" s="139">
        <v>0</v>
      </c>
      <c r="M35" s="139">
        <v>0</v>
      </c>
    </row>
    <row r="36" spans="1:13" ht="15.75" x14ac:dyDescent="0.25">
      <c r="A36" s="137">
        <v>33</v>
      </c>
      <c r="B36" s="138" t="s">
        <v>390</v>
      </c>
      <c r="C36" s="139">
        <v>24</v>
      </c>
      <c r="D36" s="140">
        <v>0</v>
      </c>
      <c r="E36" s="141">
        <v>10</v>
      </c>
      <c r="F36" s="139">
        <v>0</v>
      </c>
      <c r="G36" s="139">
        <v>0</v>
      </c>
      <c r="H36" s="142">
        <f t="shared" si="0"/>
        <v>0</v>
      </c>
      <c r="I36" s="139">
        <v>0</v>
      </c>
      <c r="J36" s="139">
        <v>0</v>
      </c>
      <c r="K36" s="139">
        <v>0</v>
      </c>
      <c r="L36" s="139">
        <v>0</v>
      </c>
      <c r="M36" s="139">
        <v>0</v>
      </c>
    </row>
    <row r="37" spans="1:13" ht="15.75" x14ac:dyDescent="0.25">
      <c r="A37" s="137">
        <v>34</v>
      </c>
      <c r="B37" s="138" t="s">
        <v>391</v>
      </c>
      <c r="C37" s="139">
        <v>28</v>
      </c>
      <c r="D37" s="140">
        <v>0</v>
      </c>
      <c r="E37" s="141">
        <v>8</v>
      </c>
      <c r="F37" s="139">
        <v>0</v>
      </c>
      <c r="G37" s="139">
        <v>0</v>
      </c>
      <c r="H37" s="142">
        <f t="shared" si="0"/>
        <v>0</v>
      </c>
      <c r="I37" s="139">
        <v>0</v>
      </c>
      <c r="J37" s="139">
        <v>0</v>
      </c>
      <c r="K37" s="139">
        <v>0</v>
      </c>
      <c r="L37" s="139">
        <v>0</v>
      </c>
      <c r="M37" s="139">
        <v>0</v>
      </c>
    </row>
    <row r="38" spans="1:13" ht="15.75" x14ac:dyDescent="0.25">
      <c r="A38" s="137">
        <v>35</v>
      </c>
      <c r="B38" s="138" t="s">
        <v>392</v>
      </c>
      <c r="C38" s="139">
        <v>20</v>
      </c>
      <c r="D38" s="140">
        <v>0</v>
      </c>
      <c r="E38" s="141">
        <v>1</v>
      </c>
      <c r="F38" s="139">
        <v>0</v>
      </c>
      <c r="G38" s="139">
        <v>0</v>
      </c>
      <c r="H38" s="142">
        <f t="shared" si="0"/>
        <v>0</v>
      </c>
      <c r="I38" s="139">
        <v>0</v>
      </c>
      <c r="J38" s="139">
        <v>0</v>
      </c>
      <c r="K38" s="139">
        <v>0</v>
      </c>
      <c r="L38" s="139">
        <v>0</v>
      </c>
      <c r="M38" s="139">
        <v>0</v>
      </c>
    </row>
    <row r="39" spans="1:13" ht="15.75" x14ac:dyDescent="0.25">
      <c r="A39" s="144" t="s">
        <v>84</v>
      </c>
      <c r="B39" s="144"/>
      <c r="C39" s="145">
        <f>SUBTOTAL(9,C4:C38)</f>
        <v>8976</v>
      </c>
      <c r="D39" s="145">
        <f>SUBTOTAL(9,D4:D38)</f>
        <v>10280</v>
      </c>
      <c r="E39" s="145">
        <f>SUBTOTAL(9,E4:E38)</f>
        <v>7331.1586708823525</v>
      </c>
      <c r="F39" s="145">
        <f>SUBTOTAL(9,F4:F38)</f>
        <v>1764</v>
      </c>
      <c r="G39" s="145">
        <f>SUBTOTAL(9,G4:G38)</f>
        <v>1524</v>
      </c>
      <c r="H39" s="142">
        <f t="shared" si="0"/>
        <v>0.20787982751662046</v>
      </c>
      <c r="I39" s="145">
        <f>SUBTOTAL(9,I4:I38)</f>
        <v>7188</v>
      </c>
      <c r="J39" s="145">
        <f>SUBTOTAL(9,J4:J38)</f>
        <v>240</v>
      </c>
      <c r="K39" s="145">
        <f>SUBTOTAL(9,K4:K38)</f>
        <v>1177</v>
      </c>
      <c r="L39" s="145">
        <f>SUBTOTAL(9,L4:L38)</f>
        <v>506</v>
      </c>
      <c r="M39" s="145">
        <f>SUBTOTAL(9,M4:M38)</f>
        <v>173</v>
      </c>
    </row>
  </sheetData>
  <mergeCells count="15">
    <mergeCell ref="A39:B39"/>
    <mergeCell ref="A1:M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</mergeCells>
  <conditionalFormatting sqref="A1">
    <cfRule type="duplicateValues" dxfId="5" priority="1"/>
    <cfRule type="duplicateValues" dxfId="4" priority="2"/>
  </conditionalFormatting>
  <conditionalFormatting sqref="A39 B4:B38 B2 A1">
    <cfRule type="duplicateValues" dxfId="3" priority="6"/>
  </conditionalFormatting>
  <conditionalFormatting sqref="B2:B38">
    <cfRule type="duplicateValues" dxfId="2" priority="3"/>
  </conditionalFormatting>
  <conditionalFormatting sqref="B38">
    <cfRule type="duplicateValues" dxfId="1" priority="5"/>
  </conditionalFormatting>
  <conditionalFormatting sqref="B2:B38">
    <cfRule type="duplicateValues" dxfId="0" priority="4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Annex 13A</vt:lpstr>
      <vt:lpstr>Annex 13B</vt:lpstr>
      <vt:lpstr>Annex 13C</vt:lpstr>
      <vt:lpstr>Annex 13D</vt:lpstr>
      <vt:lpstr>Annex 14</vt:lpstr>
      <vt:lpstr>Annex 14A</vt:lpstr>
      <vt:lpstr>Annex 15</vt:lpstr>
      <vt:lpstr>Annex 15A</vt:lpstr>
      <vt:lpstr>Annex 16</vt:lpstr>
      <vt:lpstr>Annex 17</vt:lpstr>
      <vt:lpstr>Annex 17A</vt:lpstr>
      <vt:lpstr>Annex 18</vt:lpstr>
      <vt:lpstr>Annex 18A</vt:lpstr>
      <vt:lpstr>Annex 19</vt:lpstr>
      <vt:lpstr>Annex 19A</vt:lpstr>
      <vt:lpstr>Annex 20</vt:lpstr>
      <vt:lpstr>Annex 20A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Shashank  Srivastava</dc:creator>
  <cp:lastModifiedBy>Shashank  Srivastava</cp:lastModifiedBy>
  <dcterms:created xsi:type="dcterms:W3CDTF">2015-06-05T18:17:20Z</dcterms:created>
  <dcterms:modified xsi:type="dcterms:W3CDTF">2026-08-21T07:34:02Z</dcterms:modified>
</cp:coreProperties>
</file>